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Siret_3erTrimestre2023\"/>
    </mc:Choice>
  </mc:AlternateContent>
  <bookViews>
    <workbookView xWindow="0" yWindow="0" windowWidth="23040" windowHeight="9525" tabRatio="863" firstSheet="4" activeTab="11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D45" i="65" l="1"/>
  <c r="D39" i="65" l="1"/>
  <c r="F39" i="65" s="1"/>
  <c r="F47" i="65"/>
  <c r="D47" i="65"/>
  <c r="F46" i="65"/>
  <c r="D46" i="65"/>
  <c r="F45" i="65"/>
  <c r="F44" i="65"/>
  <c r="E42" i="65"/>
  <c r="D42" i="65"/>
  <c r="F41" i="65"/>
  <c r="F40" i="65"/>
  <c r="F37" i="65"/>
  <c r="D37" i="65"/>
  <c r="E37" i="65"/>
  <c r="C62" i="59" l="1"/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38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63" i="62"/>
  <c r="C48" i="62" s="1"/>
  <c r="C122" i="62" s="1"/>
  <c r="D63" i="62"/>
  <c r="D48" i="62" s="1"/>
  <c r="D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E54" i="59"/>
  <c r="D54" i="59"/>
  <c r="C54" i="59"/>
  <c r="C30" i="64" l="1"/>
  <c r="C7" i="64"/>
  <c r="C15" i="63"/>
  <c r="C7" i="63"/>
  <c r="C20" i="63" l="1"/>
  <c r="C37" i="64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1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<sst xmlns="http://schemas.openxmlformats.org/spreadsheetml/2006/main" count="940" uniqueCount="668">
  <si>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</si>
  <si>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</si>
  <si>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</si>
  <si>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</si>
  <si>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</si>
  <si>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</si>
  <si>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</si>
  <si>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</si>
  <si>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</si>
  <si>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</si>
  <si>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</si>
  <si>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</si>
  <si>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</si>
  <si>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</si>
  <si>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</si>
  <si>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</si>
  <si>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</si>
  <si>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</si>
  <si>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</si>
  <si>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</si>
  <si>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</si>
  <si>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</si>
  <si>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</si>
  <si>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</si>
  <si>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</si>
  <si>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</si>
  <si>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</si>
  <si>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</si>
  <si>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</si>
  <si>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</si>
  <si>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</si>
  <si>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</si>
  <si>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</si>
  <si>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</si>
  <si>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</si>
  <si>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</si>
  <si>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</si>
  <si>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</si>
  <si>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</si>
  <si>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</si>
  <si>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</si>
  <si>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</si>
  <si>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</si>
  <si>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</si>
  <si>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</si>
  <si>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</si>
  <si>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</si>
  <si>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</si>
  <si>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</si>
  <si>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</si>
  <si>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</si>
  <si>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</si>
  <si>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</si>
  <si>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</si>
  <si>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</si>
  <si>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</si>
  <si>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</si>
  <si>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</si>
  <si>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</si>
  <si>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</si>
  <si>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</si>
  <si>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</si>
  <si>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</si>
  <si>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</si>
  <si>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</si>
  <si>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</si>
  <si>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</si>
  <si>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</si>
  <si>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</si>
  <si>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</si>
  <si>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</si>
  <si>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</si>
  <si>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</si>
  <si>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</si>
  <si>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</si>
  <si>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</si>
  <si>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</si>
  <si>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</si>
  <si>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</si>
  <si>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</si>
  <si>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</si>
  <si>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</si>
  <si>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</si>
  <si>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</si>
  <si>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</si>
  <si>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</si>
  <si>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</si>
  <si>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</si>
  <si>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</si>
  <si>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</si>
  <si>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</si>
  <si>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</si>
  <si>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</si>
  <si>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</si>
  <si>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</si>
  <si>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</si>
  <si>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</si>
  <si>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</si>
  <si>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</si>
  <si>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</si>
  <si>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</si>
  <si>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</si>
  <si>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</si>
  <si>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</si>
  <si>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</si>
  <si>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</si>
  <si>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</si>
  <si>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</si>
  <si>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</si>
  <si>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</si>
  <si>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</si>
  <si>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</si>
  <si>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</si>
  <si>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</si>
  <si>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</si>
  <si>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</si>
  <si>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</si>
  <si>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</si>
  <si>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</si>
  <si>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</si>
  <si>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</si>
  <si>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</si>
  <si>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</si>
  <si>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</si>
  <si>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</si>
  <si>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</si>
  <si>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</si>
  <si>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</si>
  <si>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</si>
  <si>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</si>
  <si>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</si>
  <si>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</si>
  <si>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</si>
  <si>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</si>
  <si>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</si>
  <si>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</si>
  <si>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</si>
  <si>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</si>
  <si>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</si>
  <si>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</si>
  <si>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</si>
  <si>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</si>
  <si>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</si>
  <si>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</si>
  <si>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</si>
  <si>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</si>
  <si>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</si>
  <si>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</si>
  <si>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</si>
  <si>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</si>
  <si>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</si>
  <si>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</si>
  <si>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</si>
  <si>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</si>
  <si>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</si>
  <si>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</si>
  <si>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</si>
  <si>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</si>
  <si>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</si>
  <si>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</si>
  <si>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</si>
  <si>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</si>
  <si>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</si>
  <si>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</si>
  <si>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</si>
  <si>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</si>
  <si>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</si>
  <si>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</si>
  <si>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</si>
  <si>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</si>
  <si>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</si>
  <si>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</si>
  <si>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</si>
  <si>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</si>
  <si>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</si>
  <si>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</si>
  <si>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</si>
  <si>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</si>
  <si>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</si>
  <si>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</si>
  <si>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</si>
  <si>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</si>
  <si>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</si>
  <si>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</si>
  <si>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</si>
  <si>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</si>
  <si>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</si>
  <si>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</si>
  <si>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</si>
  <si>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</si>
  <si>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</si>
  <si>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</si>
  <si>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</si>
  <si>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</si>
  <si>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</si>
  <si>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</si>
  <si>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</si>
  <si>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</si>
  <si>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</si>
  <si>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</si>
  <si>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</si>
  <si>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</si>
  <si>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</si>
  <si>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</si>
  <si>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</si>
  <si>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</si>
  <si>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</si>
  <si>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</si>
  <si>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</si>
  <si>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</si>
  <si>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</si>
  <si>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</si>
  <si>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</si>
  <si>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</si>
  <si>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</si>
  <si>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</si>
  <si>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</si>
  <si>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</si>
  <si>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</si>
  <si>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</si>
  <si>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</si>
  <si>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</si>
  <si>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</si>
  <si>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</si>
  <si>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</si>
  <si>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</si>
  <si>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</si>
  <si>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</si>
  <si>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</si>
  <si>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</si>
  <si>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</si>
  <si>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</si>
  <si>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</si>
  <si>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</si>
  <si>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</si>
  <si>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</si>
  <si>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</si>
  <si>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</si>
  <si>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</si>
  <si>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</si>
  <si>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</si>
  <si>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</si>
  <si>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</si>
  <si>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</si>
  <si>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</si>
  <si>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</si>
  <si>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</si>
  <si>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</si>
  <si>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</si>
  <si>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</si>
  <si>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</si>
  <si>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</si>
  <si>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</si>
  <si>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</si>
  <si>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</si>
  <si>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</si>
  <si>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</si>
  <si>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</si>
  <si>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</si>
  <si>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</si>
  <si>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</si>
  <si>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</si>
  <si>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</si>
  <si>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</si>
  <si>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</si>
  <si>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</si>
  <si>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</si>
  <si>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</si>
  <si>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</si>
  <si>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</si>
  <si>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</si>
  <si>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</si>
  <si>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</si>
  <si>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</si>
  <si>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</si>
  <si>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</si>
  <si>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</si>
  <si>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</si>
  <si>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</si>
  <si>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</si>
  <si>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</si>
  <si>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</si>
  <si>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</si>
  <si>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</si>
  <si>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</si>
  <si>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</si>
  <si>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</si>
  <si>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</si>
  <si>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</si>
  <si>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</si>
  <si>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</si>
  <si>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</si>
  <si>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</si>
  <si>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</si>
  <si>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</si>
  <si>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</si>
  <si>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</si>
  <si>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</si>
  <si>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</si>
  <si>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</si>
  <si>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</si>
  <si>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</si>
  <si>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</si>
  <si>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</si>
  <si>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</si>
  <si>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</si>
  <si>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</si>
  <si>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</si>
  <si>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</si>
  <si>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</si>
  <si>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</si>
  <si>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</si>
  <si>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</si>
  <si>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</si>
  <si>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</si>
  <si>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</si>
  <si>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</si>
  <si>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</si>
  <si>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</si>
  <si>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</si>
  <si>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</si>
  <si>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</si>
  <si>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</si>
  <si>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</si>
  <si>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</si>
  <si>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</si>
  <si>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</si>
  <si>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</si>
  <si>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</si>
  <si>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</si>
  <si>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</si>
  <si>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</si>
  <si>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</si>
  <si>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</si>
  <si>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</si>
  <si>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</si>
  <si>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</si>
  <si>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</si>
  <si>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</si>
  <si>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</si>
  <si>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</si>
  <si>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</si>
  <si>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</si>
  <si>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</si>
  <si>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</si>
  <si>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</si>
  <si>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</si>
  <si>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</si>
  <si>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</si>
  <si>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</si>
  <si>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</si>
  <si>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</si>
  <si>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</si>
  <si>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</si>
  <si>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</si>
  <si>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</si>
  <si>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</si>
  <si>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</si>
  <si>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</si>
  <si>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</si>
  <si>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</si>
  <si>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</si>
  <si>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</si>
  <si>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</si>
  <si>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</si>
  <si>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</si>
  <si>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</si>
  <si>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</si>
  <si>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</si>
  <si>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</si>
  <si>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</si>
  <si>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</si>
  <si>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</si>
  <si>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</si>
  <si>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</si>
  <si>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</si>
  <si>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</si>
  <si>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</si>
  <si>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</si>
  <si>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</si>
  <si>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</si>
  <si>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</si>
  <si>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</si>
  <si>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</si>
  <si>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</si>
  <si>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</si>
  <si>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</si>
  <si>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</si>
  <si>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</si>
  <si>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</si>
  <si>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</si>
  <si>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</si>
  <si>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</si>
  <si>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</si>
  <si>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</si>
  <si>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</si>
  <si>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</si>
  <si>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</si>
  <si>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</si>
  <si>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</si>
  <si>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</si>
  <si>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</si>
  <si>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</si>
  <si>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</si>
  <si>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</si>
  <si>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</si>
  <si>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</si>
  <si>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</si>
  <si>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</si>
  <si>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</si>
  <si>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</si>
  <si>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</si>
  <si>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</si>
  <si>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</si>
  <si>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</si>
  <si>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</si>
  <si>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</si>
  <si>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</si>
  <si>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</si>
  <si>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</si>
  <si>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</si>
  <si>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</si>
  <si>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</si>
  <si>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</si>
  <si>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</si>
  <si>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</si>
  <si>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</si>
  <si>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</si>
  <si>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</si>
  <si>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</si>
  <si>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</si>
  <si>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</si>
  <si>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</si>
  <si>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</si>
  <si>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</si>
  <si>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</si>
  <si>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</si>
  <si>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</si>
  <si>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</si>
  <si>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</si>
  <si>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</si>
  <si>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</si>
  <si>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</si>
  <si>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</si>
  <si>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</si>
  <si>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</si>
  <si>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</si>
  <si>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</si>
  <si>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</si>
  <si>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</si>
  <si>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</si>
  <si>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</si>
  <si>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</si>
  <si>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</si>
  <si>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</si>
  <si>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</si>
  <si>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</si>
  <si>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</si>
  <si>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</si>
  <si>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</si>
  <si>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</si>
  <si>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</si>
  <si>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</si>
  <si>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</si>
  <si>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</si>
  <si>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</si>
  <si>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</si>
  <si>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</si>
  <si>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</si>
  <si>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</si>
  <si>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</si>
  <si>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</si>
  <si>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</si>
  <si>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</si>
  <si>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</si>
  <si>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</si>
  <si>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</si>
  <si>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</si>
  <si>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</si>
  <si>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</si>
  <si>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</si>
  <si>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</si>
  <si>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</si>
  <si>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</si>
  <si>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</si>
  <si>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</si>
  <si>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</si>
  <si>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</si>
  <si>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</si>
  <si>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</si>
  <si>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</si>
  <si>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</si>
  <si>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</si>
  <si>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</si>
  <si>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</si>
  <si>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</si>
  <si>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</si>
  <si>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</si>
  <si>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</si>
  <si>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</si>
  <si>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</si>
  <si>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</si>
  <si>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</si>
  <si>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</si>
  <si>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</si>
  <si>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</si>
  <si>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</si>
  <si>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</si>
  <si>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</si>
  <si>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</si>
  <si>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</si>
  <si>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</si>
  <si>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</si>
  <si>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</si>
  <si>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</si>
  <si>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</si>
  <si>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</si>
  <si>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</si>
  <si>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</si>
  <si>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</si>
  <si>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</si>
  <si>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</si>
  <si>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</si>
  <si>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</si>
  <si>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</si>
  <si>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</si>
  <si>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</si>
  <si>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</si>
  <si>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</si>
  <si>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</si>
  <si>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</si>
  <si>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</si>
  <si>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</si>
  <si>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</si>
  <si>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</si>
  <si>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</si>
  <si>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</si>
  <si>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</si>
  <si>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</si>
  <si>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</si>
  <si>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</si>
  <si>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</si>
  <si>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</si>
  <si>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</si>
  <si>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</si>
  <si>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</si>
  <si>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</si>
  <si>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</si>
  <si>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</si>
  <si>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</si>
  <si>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</si>
  <si>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</si>
  <si>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</si>
  <si>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</si>
  <si>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</si>
  <si>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</si>
  <si>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</si>
  <si>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</si>
  <si>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</si>
  <si>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</si>
  <si>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</si>
  <si>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</si>
  <si>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</si>
  <si>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</si>
  <si>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</si>
  <si>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</si>
  <si>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</si>
  <si>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</si>
  <si>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</si>
  <si>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</si>
  <si>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</si>
  <si>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</si>
  <si>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</si>
  <si>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</si>
  <si>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</si>
  <si>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</si>
  <si>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</si>
  <si>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</si>
  <si>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</si>
  <si>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</si>
  <si>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</si>
  <si>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</si>
  <si>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</si>
  <si>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</si>
  <si>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</si>
  <si>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</si>
  <si>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</si>
  <si>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</si>
  <si>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</si>
  <si>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</si>
  <si>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</si>
  <si>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</si>
  <si>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</si>
  <si>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</si>
  <si>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</si>
  <si>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</si>
  <si>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</si>
  <si>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</si>
  <si>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</si>
  <si>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</si>
  <si>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</si>
  <si>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</si>
  <si>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</si>
  <si>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</si>
  <si>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</si>
  <si>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</si>
  <si>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</si>
  <si>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</si>
  <si>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</si>
  <si>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</si>
  <si>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</si>
  <si>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</si>
  <si>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</si>
  <si>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</si>
  <si>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</si>
  <si>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</si>
  <si>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</si>
  <si>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</si>
  <si>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</si>
  <si>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</si>
  <si>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</si>
  <si>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</si>
  <si>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</si>
  <si>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</si>
  <si>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</si>
  <si>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</si>
  <si>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</si>
  <si>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</si>
  <si>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</si>
  <si>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</si>
  <si>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</si>
  <si>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</si>
  <si>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</si>
  <si>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</si>
  <si>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</si>
  <si>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</si>
  <si>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</si>
  <si>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</si>
  <si>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</si>
  <si>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</si>
  <si>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</si>
  <si>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</si>
  <si>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</si>
  <si>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</si>
  <si>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</si>
  <si>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</si>
  <si>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</si>
  <si>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</si>
  <si>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</si>
  <si>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</si>
  <si>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</si>
  <si>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</si>
  <si>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</si>
  <si>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</si>
  <si>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</si>
  <si>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</si>
  <si>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</si>
  <si>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</si>
  <si>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</si>
  <si>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</si>
  <si>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</si>
  <si>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Sistema de Agua Potable y Alcantarillado San Miguel de Allende, Gto. </t>
  </si>
  <si>
    <t>Correspondiente del 1 de Enero al 30 de Septiembre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</si>
  <si>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</si>
  <si>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_________________________</t>
  </si>
  <si>
    <t>_________________________</t>
  </si>
  <si>
    <t xml:space="preserve">                             DIRECTORA ADMINISTRATIVA
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</si>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</sst>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3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164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8" fillId="0" borderId="0"/>
  </cellStyleXfs>
  <cellXfs count="202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4" fontId="12" fillId="8" borderId="1" xfId="13" applyNumberFormat="1" applyFont="1" applyFill="1" applyBorder="1" applyAlignment="1">
      <alignment horizontal="right" vertical="center"/>
    </xf>
    <xf numFmtId="0" fontId="0" fillId="0" borderId="0" xfId="0"/>
    <xf numFmtId="0" fontId="3" fillId="0" borderId="0" xfId="3" applyFont="1" applyBorder="1" applyAlignment="1" applyProtection="1">
      <alignment horizontal="center" vertical="center" wrapText="1"/>
      <protection locked="0"/>
    </xf>
    <xf numFmtId="4" fontId="3" fillId="0" borderId="1" xfId="13" applyNumberFormat="1" applyFont="1" applyFill="1" applyBorder="1" applyAlignment="1">
      <alignment horizontal="right" vertical="center" indent="1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4" fontId="12" fillId="8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4" fontId="13" fillId="0" borderId="9" xfId="13" applyNumberFormat="1" applyFont="1" applyFill="1" applyBorder="1" applyAlignment="1">
      <alignment horizontal="right" vertical="center" wrapText="1" indent="1"/>
    </xf>
    <xf numFmtId="4" fontId="13" fillId="0" borderId="11" xfId="13" applyNumberFormat="1" applyFont="1" applyFill="1" applyBorder="1" applyAlignment="1">
      <alignment horizontal="right" vertical="center" indent="1"/>
    </xf>
    <xf numFmtId="4" fontId="12" fillId="0" borderId="9" xfId="13" applyNumberFormat="1" applyFont="1" applyFill="1" applyBorder="1" applyAlignment="1">
      <alignment horizontal="right" vertical="center"/>
    </xf>
    <xf numFmtId="4" fontId="13" fillId="0" borderId="9" xfId="13" applyNumberFormat="1" applyFont="1" applyFill="1" applyBorder="1" applyAlignment="1">
      <alignment horizontal="right" vertical="center"/>
    </xf>
    <xf numFmtId="4" fontId="3" fillId="0" borderId="9" xfId="13" applyNumberFormat="1" applyFont="1" applyFill="1" applyBorder="1" applyAlignment="1">
      <alignment horizontal="right" vertical="center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3" fillId="0" borderId="0" xfId="3" applyFont="1" applyBorder="1" applyAlignment="1" applyProtection="1">
      <alignment horizontal="center" vertical="top" wrapText="1"/>
      <protection locked="0"/>
    </xf>
    <xf numFmtId="0" fontId="3" fillId="0" borderId="0" xfId="3" applyFont="1" applyAlignment="1" applyProtection="1">
      <alignment horizontal="left" wrapText="1"/>
      <protection locked="0"/>
    </xf>
    <xf numFmtId="0" fontId="3" fillId="0" borderId="0" xfId="3" applyFont="1" applyBorder="1" applyAlignment="1" applyProtection="1">
      <alignment horizontal="left" vertical="top" wrapText="1"/>
      <protection locked="0"/>
    </xf>
    <xf numFmtId="0" fontId="3" fillId="0" borderId="0" xfId="3" applyFont="1" applyBorder="1" applyAlignment="1" applyProtection="1">
      <alignment horizontal="center" vertical="center" wrapText="1"/>
      <protection locked="0"/>
    </xf>
    <xf numFmtId="0" fontId="3" fillId="0" borderId="0" xfId="3" applyFont="1" applyAlignment="1" applyProtection="1">
      <alignment horizontal="center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4" fontId="13" fillId="0" borderId="0" xfId="9" applyNumberFormat="1" applyFont="1" applyFill="1"/>
    <xf numFmtId="4" fontId="3" fillId="0" borderId="0" xfId="9" applyNumberFormat="1" applyFont="1" applyFill="1"/>
  </cellXfs>
  <cellStyles count="54">
    <cellStyle name="Euro" xfId="41"/>
    <cellStyle name="Hipervínculo" xfId="11" builtinId="8"/>
    <cellStyle name="Millares" xfId="18" builtinId="3"/>
    <cellStyle name="Millares 2" xfId="1"/>
    <cellStyle name="Millares 2 2" xfId="15"/>
    <cellStyle name="Millares 2 2 2" xfId="43"/>
    <cellStyle name="Millares 2 2 3" xfId="39"/>
    <cellStyle name="Millares 2 2 4" xfId="33"/>
    <cellStyle name="Millares 2 2 5" xfId="27"/>
    <cellStyle name="Millares 2 2 6" xfId="21"/>
    <cellStyle name="Millares 2 3" xfId="16"/>
    <cellStyle name="Millares 2 3 2" xfId="44"/>
    <cellStyle name="Millares 2 3 3" xfId="34"/>
    <cellStyle name="Millares 2 3 4" xfId="28"/>
    <cellStyle name="Millares 2 3 5" xfId="22"/>
    <cellStyle name="Millares 2 4" xfId="42"/>
    <cellStyle name="Millares 2 5" xfId="38"/>
    <cellStyle name="Millares 2 6" xfId="32"/>
    <cellStyle name="Millares 2 7" xfId="26"/>
    <cellStyle name="Millares 2 8" xfId="20"/>
    <cellStyle name="Millares 3" xfId="19"/>
    <cellStyle name="Millares 3 2" xfId="45"/>
    <cellStyle name="Millares 3 3" xfId="37"/>
    <cellStyle name="Millares 3 4" xfId="31"/>
    <cellStyle name="Millares 3 5" xfId="25"/>
    <cellStyle name="Millares 4" xfId="17"/>
    <cellStyle name="Millares 4 2" xfId="35"/>
    <cellStyle name="Millares 4 3" xfId="29"/>
    <cellStyle name="Millares 4 4" xfId="23"/>
    <cellStyle name="Millares 5" xfId="36"/>
    <cellStyle name="Millares 6" xfId="30"/>
    <cellStyle name="Millares 7" xfId="24"/>
    <cellStyle name="Moneda 2" xfId="46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4 2" xfId="48"/>
    <cellStyle name="Normal 4 3" xfId="47"/>
    <cellStyle name="Normal 5" xfId="5"/>
    <cellStyle name="Normal 5 2" xfId="50"/>
    <cellStyle name="Normal 5 3" xfId="49"/>
    <cellStyle name="Normal 56" xfId="6"/>
    <cellStyle name="Normal 6" xfId="51"/>
    <cellStyle name="Normal 6 2" xfId="52"/>
    <cellStyle name="Normal 7" xfId="40"/>
    <cellStyle name="Normal 8" xfId="53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51"/>
  <sheetViews>
    <sheetView zoomScaleNormal="100" zoomScaleSheetLayoutView="100" workbookViewId="0">
      <pane ySplit="5" topLeftCell="A18" activePane="bottomLeft" state="frozen"/>
      <selection activeCell="A14" sqref="A14:B14"/>
      <selection pane="bottomLeft" activeCell="A51" sqref="A51:B51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67" t="s">
        <v>661</v>
      </c>
      <c r="B1" s="167"/>
      <c r="C1" s="17"/>
      <c r="D1" s="14" t="s">
        <v>602</v>
      </c>
      <c r="E1" s="15">
        <v>2023</v>
      </c>
    </row>
    <row r="2" spans="1:5" ht="18.95" customHeight="1" x14ac:dyDescent="0.2">
      <c r="A2" s="168" t="s">
        <v>601</v>
      </c>
      <c r="B2" s="168"/>
      <c r="C2" s="36"/>
      <c r="D2" s="14" t="s">
        <v>603</v>
      </c>
      <c r="E2" s="17" t="s">
        <v>608</v>
      </c>
    </row>
    <row r="3" spans="1:5" ht="18.95" customHeight="1" x14ac:dyDescent="0.2">
      <c r="A3" s="169" t="s">
        <v>662</v>
      </c>
      <c r="B3" s="169"/>
      <c r="C3" s="17"/>
      <c r="D3" s="14" t="s">
        <v>604</v>
      </c>
      <c r="E3" s="15">
        <v>3</v>
      </c>
    </row>
    <row r="4" spans="1:5" s="87" customFormat="1" ht="18.95" customHeight="1" x14ac:dyDescent="0.2">
      <c r="A4" s="169" t="s">
        <v>623</v>
      </c>
      <c r="B4" s="169"/>
      <c r="C4" s="169"/>
      <c r="D4" s="169"/>
      <c r="E4" s="169"/>
    </row>
    <row r="5" spans="1:5" ht="15" customHeight="1" x14ac:dyDescent="0.2">
      <c r="A5" s="132" t="s">
        <v>41</v>
      </c>
      <c r="B5" s="131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131</v>
      </c>
      <c r="B13" s="46" t="s">
        <v>583</v>
      </c>
    </row>
    <row r="14" spans="1:5" x14ac:dyDescent="0.2">
      <c r="A14" s="45" t="s">
        <v>7</v>
      </c>
      <c r="B14" s="46" t="s">
        <v>584</v>
      </c>
    </row>
    <row r="15" spans="1:5" x14ac:dyDescent="0.2">
      <c r="A15" s="45" t="s">
        <v>8</v>
      </c>
      <c r="B15" s="46" t="s">
        <v>130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585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183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88" t="s">
        <v>569</v>
      </c>
      <c r="B24" s="89" t="s">
        <v>304</v>
      </c>
    </row>
    <row r="25" spans="1:2" x14ac:dyDescent="0.2">
      <c r="A25" s="88" t="s">
        <v>570</v>
      </c>
      <c r="B25" s="89" t="s">
        <v>571</v>
      </c>
    </row>
    <row r="26" spans="1:2" s="87" customFormat="1" x14ac:dyDescent="0.2">
      <c r="A26" s="88" t="s">
        <v>572</v>
      </c>
      <c r="B26" s="89" t="s">
        <v>341</v>
      </c>
    </row>
    <row r="27" spans="1:2" x14ac:dyDescent="0.2">
      <c r="A27" s="88" t="s">
        <v>573</v>
      </c>
      <c r="B27" s="89" t="s">
        <v>358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5" x14ac:dyDescent="0.2">
      <c r="A33" s="7"/>
      <c r="B33" s="10"/>
    </row>
    <row r="34" spans="1:5" x14ac:dyDescent="0.2">
      <c r="A34" s="7"/>
      <c r="B34" s="9"/>
    </row>
    <row r="35" spans="1:5" x14ac:dyDescent="0.2">
      <c r="A35" s="45" t="s">
        <v>48</v>
      </c>
      <c r="B35" s="46" t="s">
        <v>43</v>
      </c>
    </row>
    <row r="36" spans="1:5" x14ac:dyDescent="0.2">
      <c r="A36" s="45" t="s">
        <v>49</v>
      </c>
      <c r="B36" s="46" t="s">
        <v>44</v>
      </c>
    </row>
    <row r="37" spans="1:5" x14ac:dyDescent="0.2">
      <c r="A37" s="7"/>
      <c r="B37" s="10"/>
    </row>
    <row r="38" spans="1:5" x14ac:dyDescent="0.2">
      <c r="A38" s="7"/>
      <c r="B38" s="8" t="s">
        <v>46</v>
      </c>
    </row>
    <row r="39" spans="1:5" x14ac:dyDescent="0.2">
      <c r="A39" s="7" t="s">
        <v>47</v>
      </c>
      <c r="B39" s="46" t="s">
        <v>32</v>
      </c>
    </row>
    <row r="40" spans="1:5" x14ac:dyDescent="0.2">
      <c r="A40" s="7"/>
      <c r="B40" s="46" t="s">
        <v>624</v>
      </c>
    </row>
    <row r="41" spans="1:5" ht="12" thickBot="1" x14ac:dyDescent="0.25">
      <c r="A41" s="11"/>
      <c r="B41" s="12"/>
    </row>
    <row r="44" spans="1:5" ht="30" customHeight="1" x14ac:dyDescent="0.2">
      <c r="A44" s="173" t="s">
        <v>663</v>
      </c>
      <c r="B44" s="173"/>
      <c r="C44" s="173"/>
      <c r="D44" s="173"/>
      <c r="E44" s="173"/>
    </row>
    <row r="45" spans="1:5" ht="15" x14ac:dyDescent="0.25">
      <c r="A45" s="154"/>
      <c r="B45" s="154"/>
      <c r="C45" s="153"/>
      <c r="D45" s="153"/>
      <c r="E45" s="153"/>
    </row>
    <row r="46" spans="1:5" ht="15" x14ac:dyDescent="0.25">
      <c r="A46" s="154"/>
      <c r="B46" s="154"/>
      <c r="C46" s="153"/>
      <c r="D46" s="153"/>
      <c r="E46" s="153"/>
    </row>
    <row r="47" spans="1:5" ht="15" x14ac:dyDescent="0.25">
      <c r="A47" s="154"/>
      <c r="B47" s="154"/>
      <c r="C47" s="153"/>
      <c r="D47" s="153"/>
      <c r="E47" s="153"/>
    </row>
    <row r="48" spans="1:5" ht="15" x14ac:dyDescent="0.25">
      <c r="A48" s="154"/>
      <c r="B48" s="154"/>
      <c r="C48" s="153"/>
      <c r="D48" s="153"/>
      <c r="E48" s="153"/>
    </row>
    <row r="49" spans="1:5" ht="15" x14ac:dyDescent="0.25">
      <c r="A49" s="154"/>
      <c r="B49" s="154"/>
      <c r="C49" s="153"/>
      <c r="D49" s="153"/>
      <c r="E49" s="153"/>
    </row>
    <row r="50" spans="1:5" x14ac:dyDescent="0.2">
      <c r="A50" s="171" t="s">
        <v>664</v>
      </c>
      <c r="B50" s="171"/>
      <c r="C50" s="174" t="s">
        <v>665</v>
      </c>
      <c r="D50" s="174"/>
      <c r="E50" s="174"/>
    </row>
    <row r="51" spans="1:5" ht="26.25" customHeight="1" x14ac:dyDescent="0.2">
      <c r="A51" s="172" t="s">
        <v>666</v>
      </c>
      <c r="B51" s="172"/>
      <c r="C51" s="170" t="s">
        <v>667</v>
      </c>
      <c r="D51" s="170"/>
      <c r="E51" s="170"/>
    </row>
  </sheetData>
  <sheetProtection formatCells="0" formatColumns="0" formatRows="0" autoFilter="0" pivotTables="0"/>
  <mergeCells count="9">
    <mergeCell ref="A1:B1"/>
    <mergeCell ref="A2:B2"/>
    <mergeCell ref="A3:B3"/>
    <mergeCell ref="A4:E4"/>
    <mergeCell ref="C51:E51"/>
    <mergeCell ref="A50:B50"/>
    <mergeCell ref="A51:B51"/>
    <mergeCell ref="A44:E44"/>
    <mergeCell ref="C50:E50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73" orientation="portrait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2"/>
  <sheetViews>
    <sheetView topLeftCell="A111" zoomScale="106" zoomScaleNormal="106" workbookViewId="0">
      <selection activeCell="B129" sqref="B129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75" t="s">
        <v>661</v>
      </c>
      <c r="B1" s="176"/>
      <c r="C1" s="176"/>
      <c r="D1" s="176"/>
      <c r="E1" s="176"/>
      <c r="F1" s="176"/>
      <c r="G1" s="14" t="s">
        <v>605</v>
      </c>
      <c r="H1" s="25">
        <v>2023</v>
      </c>
    </row>
    <row r="2" spans="1:8" s="16" customFormat="1" ht="18.95" customHeight="1" x14ac:dyDescent="0.25">
      <c r="A2" s="175" t="s">
        <v>609</v>
      </c>
      <c r="B2" s="176"/>
      <c r="C2" s="176"/>
      <c r="D2" s="176"/>
      <c r="E2" s="176"/>
      <c r="F2" s="176"/>
      <c r="G2" s="14" t="s">
        <v>606</v>
      </c>
      <c r="H2" s="25" t="s">
        <v>608</v>
      </c>
    </row>
    <row r="3" spans="1:8" s="16" customFormat="1" ht="18.95" customHeight="1" x14ac:dyDescent="0.25">
      <c r="A3" s="175" t="s">
        <v>662</v>
      </c>
      <c r="B3" s="176"/>
      <c r="C3" s="176"/>
      <c r="D3" s="176"/>
      <c r="E3" s="176"/>
      <c r="F3" s="176"/>
      <c r="G3" s="14" t="s">
        <v>607</v>
      </c>
      <c r="H3" s="25">
        <v>3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0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18748307.25</v>
      </c>
      <c r="D15" s="24">
        <v>18767701.800000001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55015555.5</v>
      </c>
      <c r="D16" s="24">
        <v>48628158.740000002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7000</v>
      </c>
      <c r="D20" s="24">
        <v>7000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38001</v>
      </c>
      <c r="D21" s="24">
        <v>38001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4206450.6900000004</v>
      </c>
      <c r="D23" s="24">
        <v>4206450.6900000004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81448.009999999995</v>
      </c>
      <c r="D24" s="24">
        <v>81448.009999999995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83130.240000000005</v>
      </c>
      <c r="D25" s="24">
        <v>83130.240000000005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8870553.75</v>
      </c>
      <c r="D27" s="24">
        <v>8870553.75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3061544.18</v>
      </c>
    </row>
    <row r="42" spans="1:8" x14ac:dyDescent="0.2">
      <c r="A42" s="22">
        <v>1151</v>
      </c>
      <c r="B42" s="20" t="s">
        <v>223</v>
      </c>
      <c r="C42" s="24">
        <v>3061544.18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717985325.19000006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3652418.04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216713385.27000001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435130612.41000003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62488909.469999999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75679314.849999994</v>
      </c>
      <c r="D62" s="24">
        <f t="shared" ref="D62:E62" si="0">SUM(D63:D70)</f>
        <v>0</v>
      </c>
      <c r="E62" s="24">
        <f t="shared" si="0"/>
        <v>17959693.91</v>
      </c>
    </row>
    <row r="63" spans="1:9" x14ac:dyDescent="0.2">
      <c r="A63" s="22">
        <v>1241</v>
      </c>
      <c r="B63" s="20" t="s">
        <v>237</v>
      </c>
      <c r="C63" s="24">
        <v>7298615.5599999996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293417.09000000003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673463.36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20852389.510000002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0</v>
      </c>
      <c r="D67" s="24">
        <v>0</v>
      </c>
      <c r="E67" s="24">
        <v>17959693.91</v>
      </c>
    </row>
    <row r="68" spans="1:9" x14ac:dyDescent="0.2">
      <c r="A68" s="22">
        <v>1246</v>
      </c>
      <c r="B68" s="20" t="s">
        <v>242</v>
      </c>
      <c r="C68" s="24">
        <v>46558629.329999998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2800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6699531.2699999996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2654711.58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4044819.69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33552743.739999998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29981929.77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3570813.97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625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18185868.589999996</v>
      </c>
      <c r="D110" s="24">
        <f>SUM(D111:D119)</f>
        <v>18185868.589999996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22482.11</v>
      </c>
      <c r="D111" s="24">
        <f>C111</f>
        <v>22482.11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9989.81</v>
      </c>
      <c r="D112" s="24">
        <f t="shared" ref="D112:D119" si="1">C112</f>
        <v>9989.81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19182.03</v>
      </c>
      <c r="D113" s="24">
        <f t="shared" si="1"/>
        <v>19182.03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17190109.489999998</v>
      </c>
      <c r="D117" s="24">
        <f t="shared" si="1"/>
        <v>17190109.489999998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944105.15</v>
      </c>
      <c r="D119" s="24">
        <f t="shared" si="1"/>
        <v>944105.15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9" x14ac:dyDescent="0.2">
      <c r="A145" s="22">
        <v>2199</v>
      </c>
      <c r="B145" s="20" t="s">
        <v>298</v>
      </c>
      <c r="C145" s="24">
        <v>0</v>
      </c>
    </row>
    <row r="146" spans="1:9" x14ac:dyDescent="0.2">
      <c r="A146" s="22">
        <v>2240</v>
      </c>
      <c r="B146" s="20" t="s">
        <v>299</v>
      </c>
      <c r="C146" s="24">
        <f>SUM(C147:C149)</f>
        <v>0</v>
      </c>
    </row>
    <row r="147" spans="1:9" x14ac:dyDescent="0.2">
      <c r="A147" s="22">
        <v>2241</v>
      </c>
      <c r="B147" s="20" t="s">
        <v>300</v>
      </c>
      <c r="C147" s="24">
        <v>0</v>
      </c>
    </row>
    <row r="148" spans="1:9" x14ac:dyDescent="0.2">
      <c r="A148" s="22">
        <v>2242</v>
      </c>
      <c r="B148" s="20" t="s">
        <v>301</v>
      </c>
      <c r="C148" s="24">
        <v>0</v>
      </c>
    </row>
    <row r="149" spans="1:9" x14ac:dyDescent="0.2">
      <c r="A149" s="22">
        <v>2249</v>
      </c>
      <c r="B149" s="20" t="s">
        <v>302</v>
      </c>
      <c r="C149" s="24">
        <v>0</v>
      </c>
    </row>
    <row r="151" spans="1:9" x14ac:dyDescent="0.2">
      <c r="A151" s="173" t="s">
        <v>663</v>
      </c>
      <c r="B151" s="173"/>
      <c r="C151" s="173"/>
      <c r="D151" s="173"/>
      <c r="E151" s="173"/>
      <c r="F151" s="173"/>
      <c r="G151" s="173"/>
      <c r="H151" s="173"/>
      <c r="I151" s="173"/>
    </row>
    <row r="152" spans="1:9" x14ac:dyDescent="0.2">
      <c r="A152" s="173"/>
      <c r="B152" s="173"/>
      <c r="C152" s="173"/>
      <c r="D152" s="173"/>
      <c r="E152" s="173"/>
      <c r="F152" s="173"/>
      <c r="G152" s="173"/>
      <c r="H152" s="173"/>
      <c r="I152" s="173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151:I15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1" t="s">
        <v>188</v>
      </c>
      <c r="B2" s="92" t="s">
        <v>50</v>
      </c>
    </row>
    <row r="3" spans="1:2" x14ac:dyDescent="0.2">
      <c r="A3" s="93"/>
      <c r="B3" s="94"/>
    </row>
    <row r="4" spans="1:2" ht="15" customHeight="1" x14ac:dyDescent="0.2">
      <c r="A4" s="95" t="s">
        <v>1</v>
      </c>
      <c r="B4" s="96" t="s">
        <v>78</v>
      </c>
    </row>
    <row r="5" spans="1:2" ht="15" customHeight="1" x14ac:dyDescent="0.2">
      <c r="A5" s="97"/>
      <c r="B5" s="96" t="s">
        <v>51</v>
      </c>
    </row>
    <row r="6" spans="1:2" ht="15" customHeight="1" x14ac:dyDescent="0.2">
      <c r="A6" s="97"/>
      <c r="B6" s="98" t="s">
        <v>147</v>
      </c>
    </row>
    <row r="7" spans="1:2" ht="15" customHeight="1" x14ac:dyDescent="0.2">
      <c r="A7" s="97"/>
      <c r="B7" s="96" t="s">
        <v>52</v>
      </c>
    </row>
    <row r="8" spans="1:2" x14ac:dyDescent="0.2">
      <c r="A8" s="97"/>
    </row>
    <row r="9" spans="1:2" ht="15" customHeight="1" x14ac:dyDescent="0.2">
      <c r="A9" s="95" t="s">
        <v>3</v>
      </c>
      <c r="B9" s="96" t="s">
        <v>587</v>
      </c>
    </row>
    <row r="10" spans="1:2" ht="15" customHeight="1" x14ac:dyDescent="0.2">
      <c r="A10" s="97"/>
      <c r="B10" s="96" t="s">
        <v>588</v>
      </c>
    </row>
    <row r="11" spans="1:2" ht="15" customHeight="1" x14ac:dyDescent="0.2">
      <c r="A11" s="97"/>
      <c r="B11" s="96" t="s">
        <v>125</v>
      </c>
    </row>
    <row r="12" spans="1:2" ht="15" customHeight="1" x14ac:dyDescent="0.2">
      <c r="A12" s="97"/>
      <c r="B12" s="96" t="s">
        <v>124</v>
      </c>
    </row>
    <row r="13" spans="1:2" ht="15" customHeight="1" x14ac:dyDescent="0.2">
      <c r="A13" s="97"/>
      <c r="B13" s="96" t="s">
        <v>126</v>
      </c>
    </row>
    <row r="14" spans="1:2" x14ac:dyDescent="0.2">
      <c r="A14" s="97"/>
    </row>
    <row r="15" spans="1:2" ht="15" customHeight="1" x14ac:dyDescent="0.2">
      <c r="A15" s="95" t="s">
        <v>5</v>
      </c>
      <c r="B15" s="99" t="s">
        <v>53</v>
      </c>
    </row>
    <row r="16" spans="1:2" ht="15" customHeight="1" x14ac:dyDescent="0.2">
      <c r="A16" s="97"/>
      <c r="B16" s="99" t="s">
        <v>54</v>
      </c>
    </row>
    <row r="17" spans="1:2" ht="15" customHeight="1" x14ac:dyDescent="0.2">
      <c r="A17" s="97"/>
      <c r="B17" s="99" t="s">
        <v>55</v>
      </c>
    </row>
    <row r="18" spans="1:2" ht="15" customHeight="1" x14ac:dyDescent="0.2">
      <c r="A18" s="97"/>
      <c r="B18" s="96" t="s">
        <v>56</v>
      </c>
    </row>
    <row r="19" spans="1:2" ht="15" customHeight="1" x14ac:dyDescent="0.2">
      <c r="A19" s="97"/>
      <c r="B19" s="100" t="s">
        <v>135</v>
      </c>
    </row>
    <row r="20" spans="1:2" x14ac:dyDescent="0.2">
      <c r="A20" s="97"/>
    </row>
    <row r="21" spans="1:2" ht="15" customHeight="1" x14ac:dyDescent="0.2">
      <c r="A21" s="95" t="s">
        <v>131</v>
      </c>
      <c r="B21" s="1" t="s">
        <v>186</v>
      </c>
    </row>
    <row r="22" spans="1:2" ht="15" customHeight="1" x14ac:dyDescent="0.2">
      <c r="A22" s="97"/>
      <c r="B22" s="101" t="s">
        <v>187</v>
      </c>
    </row>
    <row r="23" spans="1:2" x14ac:dyDescent="0.2">
      <c r="A23" s="97"/>
    </row>
    <row r="24" spans="1:2" ht="15" customHeight="1" x14ac:dyDescent="0.2">
      <c r="A24" s="95" t="s">
        <v>7</v>
      </c>
      <c r="B24" s="100" t="s">
        <v>57</v>
      </c>
    </row>
    <row r="25" spans="1:2" ht="15" customHeight="1" x14ac:dyDescent="0.2">
      <c r="A25" s="97"/>
      <c r="B25" s="100" t="s">
        <v>127</v>
      </c>
    </row>
    <row r="26" spans="1:2" ht="15" customHeight="1" x14ac:dyDescent="0.2">
      <c r="A26" s="97"/>
      <c r="B26" s="100" t="s">
        <v>128</v>
      </c>
    </row>
    <row r="27" spans="1:2" x14ac:dyDescent="0.2">
      <c r="A27" s="97"/>
    </row>
    <row r="28" spans="1:2" ht="15" customHeight="1" x14ac:dyDescent="0.2">
      <c r="A28" s="95" t="s">
        <v>8</v>
      </c>
      <c r="B28" s="100" t="s">
        <v>58</v>
      </c>
    </row>
    <row r="29" spans="1:2" ht="15" customHeight="1" x14ac:dyDescent="0.2">
      <c r="A29" s="97"/>
      <c r="B29" s="100" t="s">
        <v>134</v>
      </c>
    </row>
    <row r="30" spans="1:2" ht="15" customHeight="1" x14ac:dyDescent="0.2">
      <c r="A30" s="97"/>
      <c r="B30" s="100" t="s">
        <v>59</v>
      </c>
    </row>
    <row r="31" spans="1:2" ht="15" customHeight="1" x14ac:dyDescent="0.2">
      <c r="A31" s="97"/>
      <c r="B31" s="102" t="s">
        <v>60</v>
      </c>
    </row>
    <row r="32" spans="1:2" x14ac:dyDescent="0.2">
      <c r="A32" s="97"/>
    </row>
    <row r="33" spans="1:2" ht="15" customHeight="1" x14ac:dyDescent="0.2">
      <c r="A33" s="95" t="s">
        <v>9</v>
      </c>
      <c r="B33" s="100" t="s">
        <v>61</v>
      </c>
    </row>
    <row r="34" spans="1:2" ht="15" customHeight="1" x14ac:dyDescent="0.2">
      <c r="A34" s="97"/>
      <c r="B34" s="100" t="s">
        <v>62</v>
      </c>
    </row>
    <row r="35" spans="1:2" x14ac:dyDescent="0.2">
      <c r="A35" s="97"/>
    </row>
    <row r="36" spans="1:2" ht="15" customHeight="1" x14ac:dyDescent="0.2">
      <c r="A36" s="95" t="s">
        <v>11</v>
      </c>
      <c r="B36" s="96" t="s">
        <v>129</v>
      </c>
    </row>
    <row r="37" spans="1:2" ht="15" customHeight="1" x14ac:dyDescent="0.2">
      <c r="A37" s="97"/>
      <c r="B37" s="96" t="s">
        <v>136</v>
      </c>
    </row>
    <row r="38" spans="1:2" ht="15" customHeight="1" x14ac:dyDescent="0.2">
      <c r="A38" s="97"/>
      <c r="B38" s="103" t="s">
        <v>189</v>
      </c>
    </row>
    <row r="39" spans="1:2" ht="15" customHeight="1" x14ac:dyDescent="0.2">
      <c r="A39" s="97"/>
      <c r="B39" s="96" t="s">
        <v>190</v>
      </c>
    </row>
    <row r="40" spans="1:2" ht="15" customHeight="1" x14ac:dyDescent="0.2">
      <c r="A40" s="97"/>
      <c r="B40" s="96" t="s">
        <v>132</v>
      </c>
    </row>
    <row r="41" spans="1:2" ht="15" customHeight="1" x14ac:dyDescent="0.2">
      <c r="A41" s="97"/>
      <c r="B41" s="96" t="s">
        <v>133</v>
      </c>
    </row>
    <row r="42" spans="1:2" x14ac:dyDescent="0.2">
      <c r="A42" s="97"/>
    </row>
    <row r="43" spans="1:2" ht="15" customHeight="1" x14ac:dyDescent="0.2">
      <c r="A43" s="95" t="s">
        <v>13</v>
      </c>
      <c r="B43" s="96" t="s">
        <v>137</v>
      </c>
    </row>
    <row r="44" spans="1:2" ht="15" customHeight="1" x14ac:dyDescent="0.2">
      <c r="A44" s="97"/>
      <c r="B44" s="96" t="s">
        <v>140</v>
      </c>
    </row>
    <row r="45" spans="1:2" ht="15" customHeight="1" x14ac:dyDescent="0.2">
      <c r="A45" s="97"/>
      <c r="B45" s="103" t="s">
        <v>191</v>
      </c>
    </row>
    <row r="46" spans="1:2" ht="15" customHeight="1" x14ac:dyDescent="0.2">
      <c r="A46" s="97"/>
      <c r="B46" s="96" t="s">
        <v>192</v>
      </c>
    </row>
    <row r="47" spans="1:2" ht="15" customHeight="1" x14ac:dyDescent="0.2">
      <c r="A47" s="97"/>
      <c r="B47" s="96" t="s">
        <v>139</v>
      </c>
    </row>
    <row r="48" spans="1:2" ht="15" customHeight="1" x14ac:dyDescent="0.2">
      <c r="A48" s="97"/>
      <c r="B48" s="96" t="s">
        <v>138</v>
      </c>
    </row>
    <row r="49" spans="1:2" x14ac:dyDescent="0.2">
      <c r="A49" s="97"/>
    </row>
    <row r="50" spans="1:2" ht="25.5" customHeight="1" x14ac:dyDescent="0.2">
      <c r="A50" s="95" t="s">
        <v>15</v>
      </c>
      <c r="B50" s="98" t="s">
        <v>168</v>
      </c>
    </row>
    <row r="51" spans="1:2" x14ac:dyDescent="0.2">
      <c r="A51" s="97"/>
    </row>
    <row r="52" spans="1:2" ht="15" customHeight="1" x14ac:dyDescent="0.2">
      <c r="A52" s="95" t="s">
        <v>17</v>
      </c>
      <c r="B52" s="96" t="s">
        <v>63</v>
      </c>
    </row>
    <row r="53" spans="1:2" x14ac:dyDescent="0.2">
      <c r="A53" s="97"/>
    </row>
    <row r="54" spans="1:2" ht="15" customHeight="1" x14ac:dyDescent="0.2">
      <c r="A54" s="95" t="s">
        <v>18</v>
      </c>
      <c r="B54" s="99" t="s">
        <v>64</v>
      </c>
    </row>
    <row r="55" spans="1:2" ht="15" customHeight="1" x14ac:dyDescent="0.2">
      <c r="A55" s="97"/>
      <c r="B55" s="99" t="s">
        <v>65</v>
      </c>
    </row>
    <row r="56" spans="1:2" ht="15" customHeight="1" x14ac:dyDescent="0.2">
      <c r="A56" s="97"/>
      <c r="B56" s="99" t="s">
        <v>66</v>
      </c>
    </row>
    <row r="57" spans="1:2" ht="15" customHeight="1" x14ac:dyDescent="0.2">
      <c r="A57" s="97"/>
      <c r="B57" s="99" t="s">
        <v>67</v>
      </c>
    </row>
    <row r="58" spans="1:2" ht="15" customHeight="1" x14ac:dyDescent="0.2">
      <c r="A58" s="97"/>
      <c r="B58" s="99" t="s">
        <v>68</v>
      </c>
    </row>
    <row r="59" spans="1:2" x14ac:dyDescent="0.2">
      <c r="A59" s="97"/>
    </row>
    <row r="60" spans="1:2" ht="15" customHeight="1" x14ac:dyDescent="0.2">
      <c r="A60" s="95" t="s">
        <v>20</v>
      </c>
      <c r="B60" s="100" t="s">
        <v>69</v>
      </c>
    </row>
    <row r="61" spans="1:2" x14ac:dyDescent="0.2">
      <c r="A61" s="97"/>
      <c r="B61" s="100"/>
    </row>
    <row r="62" spans="1:2" ht="15" customHeight="1" x14ac:dyDescent="0.2">
      <c r="A62" s="95" t="s">
        <v>21</v>
      </c>
      <c r="B62" s="96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9"/>
  <sheetViews>
    <sheetView topLeftCell="A55" zoomScaleNormal="100" workbookViewId="0">
      <selection activeCell="B87" sqref="B87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68" t="s">
        <v>661</v>
      </c>
      <c r="B1" s="168"/>
      <c r="C1" s="168"/>
      <c r="D1" s="14" t="s">
        <v>605</v>
      </c>
      <c r="E1" s="25">
        <v>2023</v>
      </c>
    </row>
    <row r="2" spans="1:5" s="16" customFormat="1" ht="18.95" customHeight="1" x14ac:dyDescent="0.25">
      <c r="A2" s="168" t="s">
        <v>610</v>
      </c>
      <c r="B2" s="168"/>
      <c r="C2" s="168"/>
      <c r="D2" s="14" t="s">
        <v>606</v>
      </c>
      <c r="E2" s="25" t="s">
        <v>608</v>
      </c>
    </row>
    <row r="3" spans="1:5" s="16" customFormat="1" ht="18.95" customHeight="1" x14ac:dyDescent="0.25">
      <c r="A3" s="168" t="s">
        <v>662</v>
      </c>
      <c r="B3" s="168"/>
      <c r="C3" s="168"/>
      <c r="D3" s="14" t="s">
        <v>607</v>
      </c>
      <c r="E3" s="25">
        <v>3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90" t="s">
        <v>567</v>
      </c>
      <c r="B6" s="47"/>
      <c r="C6" s="47"/>
      <c r="D6" s="47"/>
      <c r="E6" s="47"/>
    </row>
    <row r="7" spans="1:5" x14ac:dyDescent="0.2">
      <c r="A7" s="48" t="s">
        <v>144</v>
      </c>
      <c r="B7" s="48" t="s">
        <v>141</v>
      </c>
      <c r="C7" s="48" t="s">
        <v>142</v>
      </c>
      <c r="D7" s="48" t="s">
        <v>303</v>
      </c>
      <c r="E7" s="48"/>
    </row>
    <row r="8" spans="1:5" x14ac:dyDescent="0.2">
      <c r="A8" s="50">
        <v>4100</v>
      </c>
      <c r="B8" s="51" t="s">
        <v>304</v>
      </c>
      <c r="C8" s="55">
        <f>SUM(C9+C19+C25+C28+C34+C37+C46)</f>
        <v>145904732.72</v>
      </c>
      <c r="D8" s="86"/>
      <c r="E8" s="49"/>
    </row>
    <row r="9" spans="1:5" x14ac:dyDescent="0.2">
      <c r="A9" s="50">
        <v>4110</v>
      </c>
      <c r="B9" s="51" t="s">
        <v>305</v>
      </c>
      <c r="C9" s="55">
        <f>SUM(C10:C18)</f>
        <v>0</v>
      </c>
      <c r="D9" s="86"/>
      <c r="E9" s="49"/>
    </row>
    <row r="10" spans="1:5" x14ac:dyDescent="0.2">
      <c r="A10" s="50">
        <v>4111</v>
      </c>
      <c r="B10" s="51" t="s">
        <v>306</v>
      </c>
      <c r="C10" s="55">
        <v>0</v>
      </c>
      <c r="D10" s="86"/>
      <c r="E10" s="49"/>
    </row>
    <row r="11" spans="1:5" x14ac:dyDescent="0.2">
      <c r="A11" s="50">
        <v>4112</v>
      </c>
      <c r="B11" s="51" t="s">
        <v>307</v>
      </c>
      <c r="C11" s="55">
        <v>0</v>
      </c>
      <c r="D11" s="86"/>
      <c r="E11" s="49"/>
    </row>
    <row r="12" spans="1:5" x14ac:dyDescent="0.2">
      <c r="A12" s="50">
        <v>4113</v>
      </c>
      <c r="B12" s="51" t="s">
        <v>308</v>
      </c>
      <c r="C12" s="55">
        <v>0</v>
      </c>
      <c r="D12" s="86"/>
      <c r="E12" s="49"/>
    </row>
    <row r="13" spans="1:5" x14ac:dyDescent="0.2">
      <c r="A13" s="50">
        <v>4114</v>
      </c>
      <c r="B13" s="51" t="s">
        <v>309</v>
      </c>
      <c r="C13" s="55">
        <v>0</v>
      </c>
      <c r="D13" s="86"/>
      <c r="E13" s="49"/>
    </row>
    <row r="14" spans="1:5" x14ac:dyDescent="0.2">
      <c r="A14" s="50">
        <v>4115</v>
      </c>
      <c r="B14" s="51" t="s">
        <v>310</v>
      </c>
      <c r="C14" s="55">
        <v>0</v>
      </c>
      <c r="D14" s="86"/>
      <c r="E14" s="49"/>
    </row>
    <row r="15" spans="1:5" x14ac:dyDescent="0.2">
      <c r="A15" s="50">
        <v>4116</v>
      </c>
      <c r="B15" s="51" t="s">
        <v>311</v>
      </c>
      <c r="C15" s="55">
        <v>0</v>
      </c>
      <c r="D15" s="86"/>
      <c r="E15" s="49"/>
    </row>
    <row r="16" spans="1:5" x14ac:dyDescent="0.2">
      <c r="A16" s="50">
        <v>4117</v>
      </c>
      <c r="B16" s="51" t="s">
        <v>312</v>
      </c>
      <c r="C16" s="55">
        <v>0</v>
      </c>
      <c r="D16" s="86"/>
      <c r="E16" s="49"/>
    </row>
    <row r="17" spans="1:5" ht="22.5" x14ac:dyDescent="0.2">
      <c r="A17" s="50">
        <v>4118</v>
      </c>
      <c r="B17" s="52" t="s">
        <v>490</v>
      </c>
      <c r="C17" s="55">
        <v>0</v>
      </c>
      <c r="D17" s="86"/>
      <c r="E17" s="49"/>
    </row>
    <row r="18" spans="1:5" x14ac:dyDescent="0.2">
      <c r="A18" s="50">
        <v>4119</v>
      </c>
      <c r="B18" s="51" t="s">
        <v>313</v>
      </c>
      <c r="C18" s="55">
        <v>0</v>
      </c>
      <c r="D18" s="86"/>
      <c r="E18" s="49"/>
    </row>
    <row r="19" spans="1:5" x14ac:dyDescent="0.2">
      <c r="A19" s="50">
        <v>4120</v>
      </c>
      <c r="B19" s="51" t="s">
        <v>314</v>
      </c>
      <c r="C19" s="55">
        <f>SUM(C20:C24)</f>
        <v>0</v>
      </c>
      <c r="D19" s="86"/>
      <c r="E19" s="49"/>
    </row>
    <row r="20" spans="1:5" x14ac:dyDescent="0.2">
      <c r="A20" s="50">
        <v>4121</v>
      </c>
      <c r="B20" s="51" t="s">
        <v>315</v>
      </c>
      <c r="C20" s="55">
        <v>0</v>
      </c>
      <c r="D20" s="86"/>
      <c r="E20" s="49"/>
    </row>
    <row r="21" spans="1:5" x14ac:dyDescent="0.2">
      <c r="A21" s="50">
        <v>4122</v>
      </c>
      <c r="B21" s="51" t="s">
        <v>491</v>
      </c>
      <c r="C21" s="55">
        <v>0</v>
      </c>
      <c r="D21" s="86"/>
      <c r="E21" s="49"/>
    </row>
    <row r="22" spans="1:5" x14ac:dyDescent="0.2">
      <c r="A22" s="50">
        <v>4123</v>
      </c>
      <c r="B22" s="51" t="s">
        <v>316</v>
      </c>
      <c r="C22" s="55">
        <v>0</v>
      </c>
      <c r="D22" s="86"/>
      <c r="E22" s="49"/>
    </row>
    <row r="23" spans="1:5" x14ac:dyDescent="0.2">
      <c r="A23" s="50">
        <v>4124</v>
      </c>
      <c r="B23" s="51" t="s">
        <v>317</v>
      </c>
      <c r="C23" s="55">
        <v>0</v>
      </c>
      <c r="D23" s="86"/>
      <c r="E23" s="49"/>
    </row>
    <row r="24" spans="1:5" x14ac:dyDescent="0.2">
      <c r="A24" s="50">
        <v>4129</v>
      </c>
      <c r="B24" s="51" t="s">
        <v>318</v>
      </c>
      <c r="C24" s="55">
        <v>0</v>
      </c>
      <c r="D24" s="86"/>
      <c r="E24" s="49"/>
    </row>
    <row r="25" spans="1:5" x14ac:dyDescent="0.2">
      <c r="A25" s="50">
        <v>4130</v>
      </c>
      <c r="B25" s="51" t="s">
        <v>319</v>
      </c>
      <c r="C25" s="55">
        <f>SUM(C26:C27)</f>
        <v>0</v>
      </c>
      <c r="D25" s="86"/>
      <c r="E25" s="49"/>
    </row>
    <row r="26" spans="1:5" x14ac:dyDescent="0.2">
      <c r="A26" s="50">
        <v>4131</v>
      </c>
      <c r="B26" s="51" t="s">
        <v>320</v>
      </c>
      <c r="C26" s="55">
        <v>0</v>
      </c>
      <c r="D26" s="86"/>
      <c r="E26" s="49"/>
    </row>
    <row r="27" spans="1:5" ht="22.5" x14ac:dyDescent="0.2">
      <c r="A27" s="50">
        <v>4132</v>
      </c>
      <c r="B27" s="52" t="s">
        <v>492</v>
      </c>
      <c r="C27" s="55">
        <v>0</v>
      </c>
      <c r="D27" s="86"/>
      <c r="E27" s="49"/>
    </row>
    <row r="28" spans="1:5" x14ac:dyDescent="0.2">
      <c r="A28" s="50">
        <v>4140</v>
      </c>
      <c r="B28" s="51" t="s">
        <v>321</v>
      </c>
      <c r="C28" s="55">
        <f>SUM(C29:C33)</f>
        <v>0</v>
      </c>
      <c r="D28" s="86"/>
      <c r="E28" s="49"/>
    </row>
    <row r="29" spans="1:5" x14ac:dyDescent="0.2">
      <c r="A29" s="50">
        <v>4141</v>
      </c>
      <c r="B29" s="51" t="s">
        <v>322</v>
      </c>
      <c r="C29" s="55">
        <v>0</v>
      </c>
      <c r="D29" s="86"/>
      <c r="E29" s="49"/>
    </row>
    <row r="30" spans="1:5" x14ac:dyDescent="0.2">
      <c r="A30" s="50">
        <v>4143</v>
      </c>
      <c r="B30" s="51" t="s">
        <v>323</v>
      </c>
      <c r="C30" s="55">
        <v>0</v>
      </c>
      <c r="D30" s="86"/>
      <c r="E30" s="49"/>
    </row>
    <row r="31" spans="1:5" x14ac:dyDescent="0.2">
      <c r="A31" s="50">
        <v>4144</v>
      </c>
      <c r="B31" s="51" t="s">
        <v>324</v>
      </c>
      <c r="C31" s="55">
        <v>0</v>
      </c>
      <c r="D31" s="86"/>
      <c r="E31" s="49"/>
    </row>
    <row r="32" spans="1:5" ht="22.5" x14ac:dyDescent="0.2">
      <c r="A32" s="50">
        <v>4145</v>
      </c>
      <c r="B32" s="52" t="s">
        <v>493</v>
      </c>
      <c r="C32" s="55">
        <v>0</v>
      </c>
      <c r="D32" s="86"/>
      <c r="E32" s="49"/>
    </row>
    <row r="33" spans="1:5" x14ac:dyDescent="0.2">
      <c r="A33" s="50">
        <v>4149</v>
      </c>
      <c r="B33" s="51" t="s">
        <v>325</v>
      </c>
      <c r="C33" s="55">
        <v>0</v>
      </c>
      <c r="D33" s="86"/>
      <c r="E33" s="49"/>
    </row>
    <row r="34" spans="1:5" x14ac:dyDescent="0.2">
      <c r="A34" s="50">
        <v>4150</v>
      </c>
      <c r="B34" s="51" t="s">
        <v>494</v>
      </c>
      <c r="C34" s="55">
        <f>SUM(C35:C36)</f>
        <v>352034.89</v>
      </c>
      <c r="D34" s="86"/>
      <c r="E34" s="49"/>
    </row>
    <row r="35" spans="1:5" x14ac:dyDescent="0.2">
      <c r="A35" s="50">
        <v>4151</v>
      </c>
      <c r="B35" s="51" t="s">
        <v>494</v>
      </c>
      <c r="C35" s="55">
        <v>352034.89</v>
      </c>
      <c r="D35" s="86"/>
      <c r="E35" s="49"/>
    </row>
    <row r="36" spans="1:5" ht="22.5" x14ac:dyDescent="0.2">
      <c r="A36" s="50">
        <v>4154</v>
      </c>
      <c r="B36" s="52" t="s">
        <v>495</v>
      </c>
      <c r="C36" s="55">
        <v>0</v>
      </c>
      <c r="D36" s="86"/>
      <c r="E36" s="49"/>
    </row>
    <row r="37" spans="1:5" x14ac:dyDescent="0.2">
      <c r="A37" s="50">
        <v>4160</v>
      </c>
      <c r="B37" s="51" t="s">
        <v>496</v>
      </c>
      <c r="C37" s="55">
        <f>SUM(C38:C45)</f>
        <v>0</v>
      </c>
      <c r="D37" s="86"/>
      <c r="E37" s="49"/>
    </row>
    <row r="38" spans="1:5" x14ac:dyDescent="0.2">
      <c r="A38" s="50">
        <v>4161</v>
      </c>
      <c r="B38" s="51" t="s">
        <v>326</v>
      </c>
      <c r="C38" s="55">
        <v>0</v>
      </c>
      <c r="D38" s="86"/>
      <c r="E38" s="49"/>
    </row>
    <row r="39" spans="1:5" x14ac:dyDescent="0.2">
      <c r="A39" s="50">
        <v>4162</v>
      </c>
      <c r="B39" s="51" t="s">
        <v>327</v>
      </c>
      <c r="C39" s="55">
        <v>0</v>
      </c>
      <c r="D39" s="86"/>
      <c r="E39" s="49"/>
    </row>
    <row r="40" spans="1:5" x14ac:dyDescent="0.2">
      <c r="A40" s="50">
        <v>4163</v>
      </c>
      <c r="B40" s="51" t="s">
        <v>328</v>
      </c>
      <c r="C40" s="55">
        <v>0</v>
      </c>
      <c r="D40" s="86"/>
      <c r="E40" s="49"/>
    </row>
    <row r="41" spans="1:5" x14ac:dyDescent="0.2">
      <c r="A41" s="50">
        <v>4164</v>
      </c>
      <c r="B41" s="51" t="s">
        <v>329</v>
      </c>
      <c r="C41" s="55">
        <v>0</v>
      </c>
      <c r="D41" s="86"/>
      <c r="E41" s="49"/>
    </row>
    <row r="42" spans="1:5" x14ac:dyDescent="0.2">
      <c r="A42" s="50">
        <v>4165</v>
      </c>
      <c r="B42" s="51" t="s">
        <v>330</v>
      </c>
      <c r="C42" s="55">
        <v>0</v>
      </c>
      <c r="D42" s="86"/>
      <c r="E42" s="49"/>
    </row>
    <row r="43" spans="1:5" ht="22.5" x14ac:dyDescent="0.2">
      <c r="A43" s="50">
        <v>4166</v>
      </c>
      <c r="B43" s="52" t="s">
        <v>497</v>
      </c>
      <c r="C43" s="55">
        <v>0</v>
      </c>
      <c r="D43" s="86"/>
      <c r="E43" s="49"/>
    </row>
    <row r="44" spans="1:5" x14ac:dyDescent="0.2">
      <c r="A44" s="50">
        <v>4168</v>
      </c>
      <c r="B44" s="51" t="s">
        <v>331</v>
      </c>
      <c r="C44" s="55">
        <v>0</v>
      </c>
      <c r="D44" s="86"/>
      <c r="E44" s="49"/>
    </row>
    <row r="45" spans="1:5" x14ac:dyDescent="0.2">
      <c r="A45" s="50">
        <v>4169</v>
      </c>
      <c r="B45" s="51" t="s">
        <v>332</v>
      </c>
      <c r="C45" s="55">
        <v>0</v>
      </c>
      <c r="D45" s="86"/>
      <c r="E45" s="49"/>
    </row>
    <row r="46" spans="1:5" x14ac:dyDescent="0.2">
      <c r="A46" s="50">
        <v>4170</v>
      </c>
      <c r="B46" s="51" t="s">
        <v>600</v>
      </c>
      <c r="C46" s="55">
        <f>SUM(C47:C54)</f>
        <v>145552697.83000001</v>
      </c>
      <c r="D46" s="86"/>
      <c r="E46" s="49"/>
    </row>
    <row r="47" spans="1:5" x14ac:dyDescent="0.2">
      <c r="A47" s="50">
        <v>4171</v>
      </c>
      <c r="B47" s="53" t="s">
        <v>498</v>
      </c>
      <c r="C47" s="55">
        <v>0</v>
      </c>
      <c r="D47" s="86"/>
      <c r="E47" s="49"/>
    </row>
    <row r="48" spans="1:5" x14ac:dyDescent="0.2">
      <c r="A48" s="50">
        <v>4172</v>
      </c>
      <c r="B48" s="51" t="s">
        <v>499</v>
      </c>
      <c r="C48" s="55">
        <v>0</v>
      </c>
      <c r="D48" s="86"/>
      <c r="E48" s="49"/>
    </row>
    <row r="49" spans="1:5" ht="22.5" x14ac:dyDescent="0.2">
      <c r="A49" s="50">
        <v>4173</v>
      </c>
      <c r="B49" s="52" t="s">
        <v>500</v>
      </c>
      <c r="C49" s="55">
        <v>145552697.83000001</v>
      </c>
      <c r="D49" s="86"/>
      <c r="E49" s="49"/>
    </row>
    <row r="50" spans="1:5" ht="22.5" x14ac:dyDescent="0.2">
      <c r="A50" s="50">
        <v>4174</v>
      </c>
      <c r="B50" s="52" t="s">
        <v>501</v>
      </c>
      <c r="C50" s="55">
        <v>0</v>
      </c>
      <c r="D50" s="86"/>
      <c r="E50" s="49"/>
    </row>
    <row r="51" spans="1:5" ht="22.5" x14ac:dyDescent="0.2">
      <c r="A51" s="50">
        <v>4175</v>
      </c>
      <c r="B51" s="52" t="s">
        <v>502</v>
      </c>
      <c r="C51" s="55">
        <v>0</v>
      </c>
      <c r="D51" s="86"/>
      <c r="E51" s="49"/>
    </row>
    <row r="52" spans="1:5" ht="22.5" x14ac:dyDescent="0.2">
      <c r="A52" s="50">
        <v>4176</v>
      </c>
      <c r="B52" s="52" t="s">
        <v>503</v>
      </c>
      <c r="C52" s="55">
        <v>0</v>
      </c>
      <c r="D52" s="86"/>
      <c r="E52" s="49"/>
    </row>
    <row r="53" spans="1:5" ht="22.5" x14ac:dyDescent="0.2">
      <c r="A53" s="50">
        <v>4177</v>
      </c>
      <c r="B53" s="52" t="s">
        <v>504</v>
      </c>
      <c r="C53" s="55">
        <v>0</v>
      </c>
      <c r="D53" s="86"/>
      <c r="E53" s="49"/>
    </row>
    <row r="54" spans="1:5" ht="22.5" x14ac:dyDescent="0.2">
      <c r="A54" s="50">
        <v>4178</v>
      </c>
      <c r="B54" s="52" t="s">
        <v>505</v>
      </c>
      <c r="C54" s="55">
        <v>0</v>
      </c>
      <c r="D54" s="86"/>
      <c r="E54" s="49"/>
    </row>
    <row r="55" spans="1:5" x14ac:dyDescent="0.2">
      <c r="A55" s="50"/>
      <c r="B55" s="52"/>
      <c r="C55" s="55"/>
      <c r="D55" s="86"/>
      <c r="E55" s="49"/>
    </row>
    <row r="56" spans="1:5" x14ac:dyDescent="0.2">
      <c r="A56" s="47" t="s">
        <v>566</v>
      </c>
      <c r="B56" s="47"/>
      <c r="C56" s="47"/>
      <c r="D56" s="47"/>
      <c r="E56" s="47"/>
    </row>
    <row r="57" spans="1:5" x14ac:dyDescent="0.2">
      <c r="A57" s="48" t="s">
        <v>144</v>
      </c>
      <c r="B57" s="48" t="s">
        <v>141</v>
      </c>
      <c r="C57" s="48" t="s">
        <v>142</v>
      </c>
      <c r="D57" s="48" t="s">
        <v>303</v>
      </c>
      <c r="E57" s="48"/>
    </row>
    <row r="58" spans="1:5" ht="33.75" x14ac:dyDescent="0.2">
      <c r="A58" s="50">
        <v>4200</v>
      </c>
      <c r="B58" s="52" t="s">
        <v>506</v>
      </c>
      <c r="C58" s="55">
        <f>+C59+C65</f>
        <v>0</v>
      </c>
      <c r="D58" s="86"/>
      <c r="E58" s="49"/>
    </row>
    <row r="59" spans="1:5" ht="22.5" x14ac:dyDescent="0.2">
      <c r="A59" s="50">
        <v>4210</v>
      </c>
      <c r="B59" s="52" t="s">
        <v>507</v>
      </c>
      <c r="C59" s="55">
        <f>SUM(C60:C64)</f>
        <v>0</v>
      </c>
      <c r="D59" s="86"/>
      <c r="E59" s="49"/>
    </row>
    <row r="60" spans="1:5" x14ac:dyDescent="0.2">
      <c r="A60" s="50">
        <v>4211</v>
      </c>
      <c r="B60" s="51" t="s">
        <v>333</v>
      </c>
      <c r="C60" s="55">
        <v>0</v>
      </c>
      <c r="D60" s="86"/>
      <c r="E60" s="49"/>
    </row>
    <row r="61" spans="1:5" x14ac:dyDescent="0.2">
      <c r="A61" s="50">
        <v>4212</v>
      </c>
      <c r="B61" s="51" t="s">
        <v>334</v>
      </c>
      <c r="C61" s="55">
        <v>0</v>
      </c>
      <c r="D61" s="86"/>
      <c r="E61" s="49"/>
    </row>
    <row r="62" spans="1:5" x14ac:dyDescent="0.2">
      <c r="A62" s="50">
        <v>4213</v>
      </c>
      <c r="B62" s="51" t="s">
        <v>335</v>
      </c>
      <c r="C62" s="55">
        <v>0</v>
      </c>
      <c r="D62" s="86"/>
      <c r="E62" s="49"/>
    </row>
    <row r="63" spans="1:5" x14ac:dyDescent="0.2">
      <c r="A63" s="50">
        <v>4214</v>
      </c>
      <c r="B63" s="51" t="s">
        <v>508</v>
      </c>
      <c r="C63" s="55">
        <v>0</v>
      </c>
      <c r="D63" s="86"/>
      <c r="E63" s="49"/>
    </row>
    <row r="64" spans="1:5" x14ac:dyDescent="0.2">
      <c r="A64" s="50">
        <v>4215</v>
      </c>
      <c r="B64" s="51" t="s">
        <v>509</v>
      </c>
      <c r="C64" s="55">
        <v>0</v>
      </c>
      <c r="D64" s="86"/>
      <c r="E64" s="49"/>
    </row>
    <row r="65" spans="1:5" x14ac:dyDescent="0.2">
      <c r="A65" s="50">
        <v>4220</v>
      </c>
      <c r="B65" s="51" t="s">
        <v>336</v>
      </c>
      <c r="C65" s="55">
        <f>SUM(C66:C69)</f>
        <v>0</v>
      </c>
      <c r="D65" s="86"/>
      <c r="E65" s="49"/>
    </row>
    <row r="66" spans="1:5" x14ac:dyDescent="0.2">
      <c r="A66" s="50">
        <v>4221</v>
      </c>
      <c r="B66" s="51" t="s">
        <v>337</v>
      </c>
      <c r="C66" s="55">
        <v>0</v>
      </c>
      <c r="D66" s="86"/>
      <c r="E66" s="49"/>
    </row>
    <row r="67" spans="1:5" x14ac:dyDescent="0.2">
      <c r="A67" s="50">
        <v>4223</v>
      </c>
      <c r="B67" s="51" t="s">
        <v>338</v>
      </c>
      <c r="C67" s="55">
        <v>0</v>
      </c>
      <c r="D67" s="86"/>
      <c r="E67" s="49"/>
    </row>
    <row r="68" spans="1:5" x14ac:dyDescent="0.2">
      <c r="A68" s="50">
        <v>4225</v>
      </c>
      <c r="B68" s="51" t="s">
        <v>340</v>
      </c>
      <c r="C68" s="55">
        <v>0</v>
      </c>
      <c r="D68" s="86"/>
      <c r="E68" s="49"/>
    </row>
    <row r="69" spans="1:5" x14ac:dyDescent="0.2">
      <c r="A69" s="50">
        <v>4227</v>
      </c>
      <c r="B69" s="51" t="s">
        <v>510</v>
      </c>
      <c r="C69" s="55">
        <v>0</v>
      </c>
      <c r="D69" s="86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0" t="s">
        <v>574</v>
      </c>
      <c r="B71" s="47"/>
      <c r="C71" s="47"/>
      <c r="D71" s="47"/>
      <c r="E71" s="47"/>
    </row>
    <row r="72" spans="1:5" x14ac:dyDescent="0.2">
      <c r="A72" s="48" t="s">
        <v>144</v>
      </c>
      <c r="B72" s="48" t="s">
        <v>141</v>
      </c>
      <c r="C72" s="48" t="s">
        <v>142</v>
      </c>
      <c r="D72" s="48" t="s">
        <v>145</v>
      </c>
      <c r="E72" s="48" t="s">
        <v>205</v>
      </c>
    </row>
    <row r="73" spans="1:5" x14ac:dyDescent="0.2">
      <c r="A73" s="54">
        <v>4300</v>
      </c>
      <c r="B73" s="51" t="s">
        <v>341</v>
      </c>
      <c r="C73" s="55">
        <f>C74+C77+C83+C85+C87</f>
        <v>3373106.36</v>
      </c>
      <c r="D73" s="56"/>
      <c r="E73" s="56"/>
    </row>
    <row r="74" spans="1:5" x14ac:dyDescent="0.2">
      <c r="A74" s="54">
        <v>4310</v>
      </c>
      <c r="B74" s="51" t="s">
        <v>342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511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343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344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345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346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347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348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349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350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350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351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351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352</v>
      </c>
      <c r="C87" s="55">
        <f>SUM(C88:C94)</f>
        <v>3373106.36</v>
      </c>
      <c r="D87" s="56"/>
      <c r="E87" s="56"/>
    </row>
    <row r="88" spans="1:5" x14ac:dyDescent="0.2">
      <c r="A88" s="54">
        <v>4392</v>
      </c>
      <c r="B88" s="51" t="s">
        <v>353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512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354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355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356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513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352</v>
      </c>
      <c r="C94" s="55">
        <v>3373106.36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0" t="s">
        <v>568</v>
      </c>
      <c r="B96" s="47"/>
      <c r="C96" s="47"/>
      <c r="D96" s="47"/>
      <c r="E96" s="47"/>
    </row>
    <row r="97" spans="1:5" x14ac:dyDescent="0.2">
      <c r="A97" s="48" t="s">
        <v>144</v>
      </c>
      <c r="B97" s="48" t="s">
        <v>141</v>
      </c>
      <c r="C97" s="48" t="s">
        <v>142</v>
      </c>
      <c r="D97" s="48" t="s">
        <v>357</v>
      </c>
      <c r="E97" s="48" t="s">
        <v>205</v>
      </c>
    </row>
    <row r="98" spans="1:5" x14ac:dyDescent="0.2">
      <c r="A98" s="54">
        <v>5000</v>
      </c>
      <c r="B98" s="51" t="s">
        <v>358</v>
      </c>
      <c r="C98" s="55">
        <f>C99+C127+C160+C170+C185+C214</f>
        <v>103590517.17</v>
      </c>
      <c r="D98" s="57">
        <v>1</v>
      </c>
      <c r="E98" s="56"/>
    </row>
    <row r="99" spans="1:5" x14ac:dyDescent="0.2">
      <c r="A99" s="54">
        <v>5100</v>
      </c>
      <c r="B99" s="51" t="s">
        <v>359</v>
      </c>
      <c r="C99" s="55">
        <f>C100+C107+C117</f>
        <v>103590517.17</v>
      </c>
      <c r="D99" s="57">
        <f>C99/$C$98</f>
        <v>1</v>
      </c>
      <c r="E99" s="56"/>
    </row>
    <row r="100" spans="1:5" x14ac:dyDescent="0.2">
      <c r="A100" s="54">
        <v>5110</v>
      </c>
      <c r="B100" s="51" t="s">
        <v>360</v>
      </c>
      <c r="C100" s="55">
        <f>SUM(C101:C106)</f>
        <v>49243392.880000003</v>
      </c>
      <c r="D100" s="57">
        <f t="shared" ref="D100:D163" si="0">C100/$C$98</f>
        <v>0.47536583680905664</v>
      </c>
      <c r="E100" s="56"/>
    </row>
    <row r="101" spans="1:5" x14ac:dyDescent="0.2">
      <c r="A101" s="54">
        <v>5111</v>
      </c>
      <c r="B101" s="51" t="s">
        <v>361</v>
      </c>
      <c r="C101" s="55">
        <v>30510410.98</v>
      </c>
      <c r="D101" s="57">
        <f t="shared" si="0"/>
        <v>0.29452899564088547</v>
      </c>
      <c r="E101" s="56"/>
    </row>
    <row r="102" spans="1:5" x14ac:dyDescent="0.2">
      <c r="A102" s="54">
        <v>5112</v>
      </c>
      <c r="B102" s="51" t="s">
        <v>362</v>
      </c>
      <c r="C102" s="55">
        <v>1578175.23</v>
      </c>
      <c r="D102" s="57">
        <f t="shared" si="0"/>
        <v>1.5234746124590663E-2</v>
      </c>
      <c r="E102" s="56"/>
    </row>
    <row r="103" spans="1:5" x14ac:dyDescent="0.2">
      <c r="A103" s="54">
        <v>5113</v>
      </c>
      <c r="B103" s="51" t="s">
        <v>363</v>
      </c>
      <c r="C103" s="55">
        <v>1555322.27</v>
      </c>
      <c r="D103" s="57">
        <f t="shared" si="0"/>
        <v>1.5014137514610499E-2</v>
      </c>
      <c r="E103" s="56"/>
    </row>
    <row r="104" spans="1:5" x14ac:dyDescent="0.2">
      <c r="A104" s="54">
        <v>5114</v>
      </c>
      <c r="B104" s="51" t="s">
        <v>364</v>
      </c>
      <c r="C104" s="55">
        <v>8069489.6100000003</v>
      </c>
      <c r="D104" s="57">
        <f t="shared" si="0"/>
        <v>7.7897956593433626E-2</v>
      </c>
      <c r="E104" s="56"/>
    </row>
    <row r="105" spans="1:5" x14ac:dyDescent="0.2">
      <c r="A105" s="54">
        <v>5115</v>
      </c>
      <c r="B105" s="51" t="s">
        <v>365</v>
      </c>
      <c r="C105" s="55">
        <v>7529994.79</v>
      </c>
      <c r="D105" s="57">
        <f t="shared" si="0"/>
        <v>7.2690000935536403E-2</v>
      </c>
      <c r="E105" s="56"/>
    </row>
    <row r="106" spans="1:5" x14ac:dyDescent="0.2">
      <c r="A106" s="54">
        <v>5116</v>
      </c>
      <c r="B106" s="51" t="s">
        <v>366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367</v>
      </c>
      <c r="C107" s="55">
        <f>SUM(C108:C116)</f>
        <v>12636086.460000001</v>
      </c>
      <c r="D107" s="57">
        <f t="shared" si="0"/>
        <v>0.12198111183539331</v>
      </c>
      <c r="E107" s="56"/>
    </row>
    <row r="108" spans="1:5" x14ac:dyDescent="0.2">
      <c r="A108" s="54">
        <v>5121</v>
      </c>
      <c r="B108" s="51" t="s">
        <v>368</v>
      </c>
      <c r="C108" s="55">
        <v>1363636.07</v>
      </c>
      <c r="D108" s="57">
        <f t="shared" si="0"/>
        <v>1.3163715243955858E-2</v>
      </c>
      <c r="E108" s="56"/>
    </row>
    <row r="109" spans="1:5" x14ac:dyDescent="0.2">
      <c r="A109" s="54">
        <v>5122</v>
      </c>
      <c r="B109" s="51" t="s">
        <v>369</v>
      </c>
      <c r="C109" s="55">
        <v>138070.04</v>
      </c>
      <c r="D109" s="57">
        <f t="shared" si="0"/>
        <v>1.3328443932123291E-3</v>
      </c>
      <c r="E109" s="56"/>
    </row>
    <row r="110" spans="1:5" x14ac:dyDescent="0.2">
      <c r="A110" s="54">
        <v>5123</v>
      </c>
      <c r="B110" s="51" t="s">
        <v>370</v>
      </c>
      <c r="C110" s="55">
        <v>0</v>
      </c>
      <c r="D110" s="57">
        <f t="shared" si="0"/>
        <v>0</v>
      </c>
      <c r="E110" s="56"/>
    </row>
    <row r="111" spans="1:5" x14ac:dyDescent="0.2">
      <c r="A111" s="54">
        <v>5124</v>
      </c>
      <c r="B111" s="51" t="s">
        <v>371</v>
      </c>
      <c r="C111" s="55">
        <v>4584367.51</v>
      </c>
      <c r="D111" s="57">
        <f t="shared" si="0"/>
        <v>4.4254702411386751E-2</v>
      </c>
      <c r="E111" s="56"/>
    </row>
    <row r="112" spans="1:5" x14ac:dyDescent="0.2">
      <c r="A112" s="54">
        <v>5125</v>
      </c>
      <c r="B112" s="51" t="s">
        <v>372</v>
      </c>
      <c r="C112" s="55">
        <v>1548340.12</v>
      </c>
      <c r="D112" s="57">
        <f t="shared" si="0"/>
        <v>1.4946736074876959E-2</v>
      </c>
      <c r="E112" s="56"/>
    </row>
    <row r="113" spans="1:5" x14ac:dyDescent="0.2">
      <c r="A113" s="54">
        <v>5126</v>
      </c>
      <c r="B113" s="51" t="s">
        <v>373</v>
      </c>
      <c r="C113" s="55">
        <v>2140615.89</v>
      </c>
      <c r="D113" s="57">
        <f t="shared" si="0"/>
        <v>2.0664206999633807E-2</v>
      </c>
      <c r="E113" s="56"/>
    </row>
    <row r="114" spans="1:5" x14ac:dyDescent="0.2">
      <c r="A114" s="54">
        <v>5127</v>
      </c>
      <c r="B114" s="51" t="s">
        <v>374</v>
      </c>
      <c r="C114" s="55">
        <v>194697.05</v>
      </c>
      <c r="D114" s="57">
        <f t="shared" si="0"/>
        <v>1.879487189744281E-3</v>
      </c>
      <c r="E114" s="56"/>
    </row>
    <row r="115" spans="1:5" x14ac:dyDescent="0.2">
      <c r="A115" s="54">
        <v>5128</v>
      </c>
      <c r="B115" s="51" t="s">
        <v>375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376</v>
      </c>
      <c r="C116" s="55">
        <v>2666359.7799999998</v>
      </c>
      <c r="D116" s="57">
        <f t="shared" si="0"/>
        <v>2.5739419522583313E-2</v>
      </c>
      <c r="E116" s="56"/>
    </row>
    <row r="117" spans="1:5" x14ac:dyDescent="0.2">
      <c r="A117" s="54">
        <v>5130</v>
      </c>
      <c r="B117" s="51" t="s">
        <v>377</v>
      </c>
      <c r="C117" s="55">
        <f>SUM(C118:C126)</f>
        <v>41711037.829999998</v>
      </c>
      <c r="D117" s="57">
        <f t="shared" si="0"/>
        <v>0.40265305135555002</v>
      </c>
      <c r="E117" s="56"/>
    </row>
    <row r="118" spans="1:5" x14ac:dyDescent="0.2">
      <c r="A118" s="54">
        <v>5131</v>
      </c>
      <c r="B118" s="51" t="s">
        <v>378</v>
      </c>
      <c r="C118" s="55">
        <v>24204314.010000002</v>
      </c>
      <c r="D118" s="57">
        <f t="shared" si="0"/>
        <v>0.23365376166892635</v>
      </c>
      <c r="E118" s="56"/>
    </row>
    <row r="119" spans="1:5" x14ac:dyDescent="0.2">
      <c r="A119" s="54">
        <v>5132</v>
      </c>
      <c r="B119" s="51" t="s">
        <v>379</v>
      </c>
      <c r="C119" s="55">
        <v>843423.6</v>
      </c>
      <c r="D119" s="57">
        <f t="shared" si="0"/>
        <v>8.1418996935392948E-3</v>
      </c>
      <c r="E119" s="56"/>
    </row>
    <row r="120" spans="1:5" x14ac:dyDescent="0.2">
      <c r="A120" s="54">
        <v>5133</v>
      </c>
      <c r="B120" s="51" t="s">
        <v>380</v>
      </c>
      <c r="C120" s="55">
        <v>3203431.02</v>
      </c>
      <c r="D120" s="57">
        <f t="shared" si="0"/>
        <v>3.0923979409649277E-2</v>
      </c>
      <c r="E120" s="56"/>
    </row>
    <row r="121" spans="1:5" x14ac:dyDescent="0.2">
      <c r="A121" s="54">
        <v>5134</v>
      </c>
      <c r="B121" s="51" t="s">
        <v>381</v>
      </c>
      <c r="C121" s="55">
        <v>1574186.16</v>
      </c>
      <c r="D121" s="57">
        <f t="shared" si="0"/>
        <v>1.5196238063148574E-2</v>
      </c>
      <c r="E121" s="56"/>
    </row>
    <row r="122" spans="1:5" x14ac:dyDescent="0.2">
      <c r="A122" s="54">
        <v>5135</v>
      </c>
      <c r="B122" s="51" t="s">
        <v>382</v>
      </c>
      <c r="C122" s="55">
        <v>3293041.69</v>
      </c>
      <c r="D122" s="57">
        <f t="shared" si="0"/>
        <v>3.1789026447236142E-2</v>
      </c>
      <c r="E122" s="56"/>
    </row>
    <row r="123" spans="1:5" x14ac:dyDescent="0.2">
      <c r="A123" s="54">
        <v>5136</v>
      </c>
      <c r="B123" s="51" t="s">
        <v>383</v>
      </c>
      <c r="C123" s="55">
        <v>8497.33</v>
      </c>
      <c r="D123" s="57">
        <f t="shared" si="0"/>
        <v>8.2028068129587849E-5</v>
      </c>
      <c r="E123" s="56"/>
    </row>
    <row r="124" spans="1:5" x14ac:dyDescent="0.2">
      <c r="A124" s="54">
        <v>5137</v>
      </c>
      <c r="B124" s="51" t="s">
        <v>384</v>
      </c>
      <c r="C124" s="55">
        <v>2220.9899999999998</v>
      </c>
      <c r="D124" s="57">
        <f t="shared" si="0"/>
        <v>2.1440089891193269E-5</v>
      </c>
      <c r="E124" s="56"/>
    </row>
    <row r="125" spans="1:5" x14ac:dyDescent="0.2">
      <c r="A125" s="54">
        <v>5138</v>
      </c>
      <c r="B125" s="51" t="s">
        <v>385</v>
      </c>
      <c r="C125" s="55">
        <v>235614.83</v>
      </c>
      <c r="D125" s="57">
        <f t="shared" si="0"/>
        <v>2.2744826113121719E-3</v>
      </c>
      <c r="E125" s="56"/>
    </row>
    <row r="126" spans="1:5" x14ac:dyDescent="0.2">
      <c r="A126" s="54">
        <v>5139</v>
      </c>
      <c r="B126" s="51" t="s">
        <v>386</v>
      </c>
      <c r="C126" s="55">
        <v>8346308.2000000002</v>
      </c>
      <c r="D126" s="57">
        <f t="shared" si="0"/>
        <v>8.0570195303717493E-2</v>
      </c>
      <c r="E126" s="56"/>
    </row>
    <row r="127" spans="1:5" x14ac:dyDescent="0.2">
      <c r="A127" s="54">
        <v>5200</v>
      </c>
      <c r="B127" s="51" t="s">
        <v>387</v>
      </c>
      <c r="C127" s="55">
        <f>C128+C131+C134+C137+C142+C146+C149+C151+C157</f>
        <v>0</v>
      </c>
      <c r="D127" s="57">
        <f t="shared" si="0"/>
        <v>0</v>
      </c>
      <c r="E127" s="56"/>
    </row>
    <row r="128" spans="1:5" x14ac:dyDescent="0.2">
      <c r="A128" s="54">
        <v>5210</v>
      </c>
      <c r="B128" s="51" t="s">
        <v>388</v>
      </c>
      <c r="C128" s="55">
        <f>SUM(C129:C130)</f>
        <v>0</v>
      </c>
      <c r="D128" s="57">
        <f t="shared" si="0"/>
        <v>0</v>
      </c>
      <c r="E128" s="56"/>
    </row>
    <row r="129" spans="1:5" x14ac:dyDescent="0.2">
      <c r="A129" s="54">
        <v>5211</v>
      </c>
      <c r="B129" s="51" t="s">
        <v>389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390</v>
      </c>
      <c r="C130" s="55">
        <v>0</v>
      </c>
      <c r="D130" s="57">
        <f t="shared" si="0"/>
        <v>0</v>
      </c>
      <c r="E130" s="56"/>
    </row>
    <row r="131" spans="1:5" x14ac:dyDescent="0.2">
      <c r="A131" s="54">
        <v>5220</v>
      </c>
      <c r="B131" s="51" t="s">
        <v>391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392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393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338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394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395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339</v>
      </c>
      <c r="C137" s="55">
        <f>SUM(C138:C141)</f>
        <v>0</v>
      </c>
      <c r="D137" s="57">
        <f t="shared" si="0"/>
        <v>0</v>
      </c>
      <c r="E137" s="56"/>
    </row>
    <row r="138" spans="1:5" x14ac:dyDescent="0.2">
      <c r="A138" s="54">
        <v>5241</v>
      </c>
      <c r="B138" s="51" t="s">
        <v>396</v>
      </c>
      <c r="C138" s="55">
        <v>0</v>
      </c>
      <c r="D138" s="57">
        <f t="shared" si="0"/>
        <v>0</v>
      </c>
      <c r="E138" s="56"/>
    </row>
    <row r="139" spans="1:5" x14ac:dyDescent="0.2">
      <c r="A139" s="54">
        <v>5242</v>
      </c>
      <c r="B139" s="51" t="s">
        <v>397</v>
      </c>
      <c r="C139" s="55">
        <v>0</v>
      </c>
      <c r="D139" s="57">
        <f t="shared" si="0"/>
        <v>0</v>
      </c>
      <c r="E139" s="56"/>
    </row>
    <row r="140" spans="1:5" x14ac:dyDescent="0.2">
      <c r="A140" s="54">
        <v>5243</v>
      </c>
      <c r="B140" s="51" t="s">
        <v>398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399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340</v>
      </c>
      <c r="C142" s="55">
        <f>SUM(C143:C145)</f>
        <v>0</v>
      </c>
      <c r="D142" s="57">
        <f t="shared" si="0"/>
        <v>0</v>
      </c>
      <c r="E142" s="56"/>
    </row>
    <row r="143" spans="1:5" x14ac:dyDescent="0.2">
      <c r="A143" s="54">
        <v>5251</v>
      </c>
      <c r="B143" s="51" t="s">
        <v>400</v>
      </c>
      <c r="C143" s="55">
        <v>0</v>
      </c>
      <c r="D143" s="57">
        <f t="shared" si="0"/>
        <v>0</v>
      </c>
      <c r="E143" s="56"/>
    </row>
    <row r="144" spans="1:5" x14ac:dyDescent="0.2">
      <c r="A144" s="54">
        <v>5252</v>
      </c>
      <c r="B144" s="51" t="s">
        <v>401</v>
      </c>
      <c r="C144" s="55">
        <v>0</v>
      </c>
      <c r="D144" s="57">
        <f t="shared" si="0"/>
        <v>0</v>
      </c>
      <c r="E144" s="56"/>
    </row>
    <row r="145" spans="1:5" x14ac:dyDescent="0.2">
      <c r="A145" s="54">
        <v>5259</v>
      </c>
      <c r="B145" s="51" t="s">
        <v>402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403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404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405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406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407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408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409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410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411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412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413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414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415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416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417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333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418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419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334</v>
      </c>
      <c r="C164" s="55">
        <f>SUM(C165:C166)</f>
        <v>0</v>
      </c>
      <c r="D164" s="57">
        <f t="shared" ref="D164:D216" si="1">C164/$C$98</f>
        <v>0</v>
      </c>
      <c r="E164" s="56"/>
    </row>
    <row r="165" spans="1:5" x14ac:dyDescent="0.2">
      <c r="A165" s="54">
        <v>5321</v>
      </c>
      <c r="B165" s="51" t="s">
        <v>420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421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335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422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423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424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425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426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427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428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429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430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431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432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433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434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434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435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436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437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438</v>
      </c>
      <c r="C185" s="55">
        <f>C186+C195+C198+C204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439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440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441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442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443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444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445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446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447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448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449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450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451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452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453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454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5590</v>
      </c>
      <c r="B204" s="51" t="s">
        <v>455</v>
      </c>
      <c r="C204" s="55">
        <f>SUM(C205:C213)</f>
        <v>0</v>
      </c>
      <c r="D204" s="57">
        <f t="shared" si="1"/>
        <v>0</v>
      </c>
      <c r="E204" s="56"/>
    </row>
    <row r="205" spans="1:5" x14ac:dyDescent="0.2">
      <c r="A205" s="54">
        <v>5591</v>
      </c>
      <c r="B205" s="51" t="s">
        <v>456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5592</v>
      </c>
      <c r="B206" s="51" t="s">
        <v>457</v>
      </c>
      <c r="C206" s="55">
        <v>0</v>
      </c>
      <c r="D206" s="57">
        <f t="shared" si="1"/>
        <v>0</v>
      </c>
      <c r="E206" s="56"/>
    </row>
    <row r="207" spans="1:5" x14ac:dyDescent="0.2">
      <c r="A207" s="54">
        <v>5593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5594</v>
      </c>
      <c r="B208" s="51" t="s">
        <v>514</v>
      </c>
      <c r="C208" s="55">
        <v>0</v>
      </c>
      <c r="D208" s="57">
        <f t="shared" si="1"/>
        <v>0</v>
      </c>
      <c r="E208" s="56"/>
    </row>
    <row r="209" spans="1:5" x14ac:dyDescent="0.2">
      <c r="A209" s="54">
        <v>5595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5596</v>
      </c>
      <c r="B210" s="51" t="s">
        <v>355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5597</v>
      </c>
      <c r="B211" s="51" t="s">
        <v>461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5598</v>
      </c>
      <c r="B212" s="51" t="s">
        <v>515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5599</v>
      </c>
      <c r="B213" s="51" t="s">
        <v>462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5600</v>
      </c>
      <c r="B214" s="51" t="s">
        <v>79</v>
      </c>
      <c r="C214" s="55">
        <f>C215</f>
        <v>0</v>
      </c>
      <c r="D214" s="57">
        <f t="shared" si="1"/>
        <v>0</v>
      </c>
      <c r="E214" s="56"/>
    </row>
    <row r="215" spans="1:5" x14ac:dyDescent="0.2">
      <c r="A215" s="54">
        <v>5610</v>
      </c>
      <c r="B215" s="51" t="s">
        <v>463</v>
      </c>
      <c r="C215" s="55">
        <f>C216</f>
        <v>0</v>
      </c>
      <c r="D215" s="57">
        <f t="shared" si="1"/>
        <v>0</v>
      </c>
      <c r="E215" s="56"/>
    </row>
    <row r="216" spans="1:5" x14ac:dyDescent="0.2">
      <c r="A216" s="54">
        <v>5611</v>
      </c>
      <c r="B216" s="51" t="s">
        <v>464</v>
      </c>
      <c r="C216" s="55">
        <v>0</v>
      </c>
      <c r="D216" s="57">
        <f t="shared" si="1"/>
        <v>0</v>
      </c>
      <c r="E216" s="56"/>
    </row>
    <row r="218" spans="1:5" x14ac:dyDescent="0.2">
      <c r="A218" s="173" t="s">
        <v>663</v>
      </c>
      <c r="B218" s="173"/>
      <c r="C218" s="173"/>
      <c r="D218" s="173"/>
      <c r="E218" s="173"/>
    </row>
    <row r="219" spans="1:5" x14ac:dyDescent="0.2">
      <c r="A219" s="173"/>
      <c r="B219" s="173"/>
      <c r="C219" s="173"/>
      <c r="D219" s="173"/>
      <c r="E219" s="173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218:E2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04"/>
    </row>
    <row r="2" spans="1:2" ht="15" customHeight="1" x14ac:dyDescent="0.2">
      <c r="A2" s="91" t="s">
        <v>188</v>
      </c>
      <c r="B2" s="92" t="s">
        <v>50</v>
      </c>
    </row>
    <row r="3" spans="1:2" x14ac:dyDescent="0.2">
      <c r="A3" s="13"/>
      <c r="B3" s="105"/>
    </row>
    <row r="4" spans="1:2" ht="14.1" customHeight="1" x14ac:dyDescent="0.2">
      <c r="A4" s="106" t="s">
        <v>569</v>
      </c>
      <c r="B4" s="96" t="s">
        <v>78</v>
      </c>
    </row>
    <row r="5" spans="1:2" ht="14.1" customHeight="1" x14ac:dyDescent="0.2">
      <c r="A5" s="97"/>
      <c r="B5" s="96" t="s">
        <v>51</v>
      </c>
    </row>
    <row r="6" spans="1:2" ht="14.1" customHeight="1" x14ac:dyDescent="0.2">
      <c r="A6" s="97"/>
      <c r="B6" s="96" t="s">
        <v>146</v>
      </c>
    </row>
    <row r="7" spans="1:2" ht="14.1" customHeight="1" x14ac:dyDescent="0.2">
      <c r="A7" s="97"/>
      <c r="B7" s="96" t="s">
        <v>63</v>
      </c>
    </row>
    <row r="8" spans="1:2" x14ac:dyDescent="0.2">
      <c r="A8" s="97"/>
    </row>
    <row r="9" spans="1:2" x14ac:dyDescent="0.2">
      <c r="A9" s="106" t="s">
        <v>570</v>
      </c>
      <c r="B9" s="98" t="s">
        <v>148</v>
      </c>
    </row>
    <row r="10" spans="1:2" ht="15" customHeight="1" x14ac:dyDescent="0.2">
      <c r="A10" s="97"/>
      <c r="B10" s="107" t="s">
        <v>63</v>
      </c>
    </row>
    <row r="11" spans="1:2" x14ac:dyDescent="0.2">
      <c r="A11" s="97"/>
    </row>
    <row r="12" spans="1:2" x14ac:dyDescent="0.2">
      <c r="A12" s="106" t="s">
        <v>572</v>
      </c>
      <c r="B12" s="98" t="s">
        <v>148</v>
      </c>
    </row>
    <row r="13" spans="1:2" ht="22.5" x14ac:dyDescent="0.2">
      <c r="A13" s="97"/>
      <c r="B13" s="98" t="s">
        <v>70</v>
      </c>
    </row>
    <row r="14" spans="1:2" x14ac:dyDescent="0.2">
      <c r="A14" s="97"/>
      <c r="B14" s="107" t="s">
        <v>63</v>
      </c>
    </row>
    <row r="15" spans="1:2" x14ac:dyDescent="0.2">
      <c r="A15" s="97"/>
    </row>
    <row r="16" spans="1:2" x14ac:dyDescent="0.2">
      <c r="A16" s="97"/>
    </row>
    <row r="17" spans="1:2" ht="15" customHeight="1" x14ac:dyDescent="0.2">
      <c r="A17" s="106" t="s">
        <v>573</v>
      </c>
      <c r="B17" s="100" t="s">
        <v>71</v>
      </c>
    </row>
    <row r="18" spans="1:2" ht="15" customHeight="1" x14ac:dyDescent="0.2">
      <c r="A18" s="13"/>
      <c r="B18" s="100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opLeftCell="A7" workbookViewId="0">
      <selection activeCell="A7" sqref="A1:XFD1048576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77" t="s">
        <v>661</v>
      </c>
      <c r="B1" s="177"/>
      <c r="C1" s="177"/>
      <c r="D1" s="27" t="s">
        <v>605</v>
      </c>
      <c r="E1" s="28">
        <v>2023</v>
      </c>
    </row>
    <row r="2" spans="1:5" ht="18.95" customHeight="1" x14ac:dyDescent="0.2">
      <c r="A2" s="177" t="s">
        <v>611</v>
      </c>
      <c r="B2" s="177"/>
      <c r="C2" s="177"/>
      <c r="D2" s="27" t="s">
        <v>606</v>
      </c>
      <c r="E2" s="28" t="s">
        <v>608</v>
      </c>
    </row>
    <row r="3" spans="1:5" ht="18.95" customHeight="1" x14ac:dyDescent="0.2">
      <c r="A3" s="177" t="s">
        <v>662</v>
      </c>
      <c r="B3" s="177"/>
      <c r="C3" s="177"/>
      <c r="D3" s="27" t="s">
        <v>607</v>
      </c>
      <c r="E3" s="28">
        <v>3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130802632.53</v>
      </c>
    </row>
    <row r="9" spans="1:5" x14ac:dyDescent="0.2">
      <c r="A9" s="33">
        <v>3120</v>
      </c>
      <c r="B9" s="29" t="s">
        <v>465</v>
      </c>
      <c r="C9" s="34">
        <v>36878786.859999999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45687321.909999996</v>
      </c>
    </row>
    <row r="15" spans="1:5" x14ac:dyDescent="0.2">
      <c r="A15" s="33">
        <v>3220</v>
      </c>
      <c r="B15" s="29" t="s">
        <v>469</v>
      </c>
      <c r="C15" s="34">
        <v>602498030.49000001</v>
      </c>
    </row>
    <row r="16" spans="1:5" x14ac:dyDescent="0.2">
      <c r="A16" s="33">
        <v>3230</v>
      </c>
      <c r="B16" s="29" t="s">
        <v>470</v>
      </c>
      <c r="C16" s="34">
        <f>SUM(C17:C20)</f>
        <v>0</v>
      </c>
    </row>
    <row r="17" spans="1:5" x14ac:dyDescent="0.2">
      <c r="A17" s="33">
        <v>3231</v>
      </c>
      <c r="B17" s="29" t="s">
        <v>471</v>
      </c>
      <c r="C17" s="34">
        <v>0</v>
      </c>
    </row>
    <row r="18" spans="1:5" x14ac:dyDescent="0.2">
      <c r="A18" s="33">
        <v>3232</v>
      </c>
      <c r="B18" s="29" t="s">
        <v>472</v>
      </c>
      <c r="C18" s="34">
        <v>0</v>
      </c>
    </row>
    <row r="19" spans="1:5" x14ac:dyDescent="0.2">
      <c r="A19" s="33">
        <v>3233</v>
      </c>
      <c r="B19" s="29" t="s">
        <v>473</v>
      </c>
      <c r="C19" s="34">
        <v>0</v>
      </c>
    </row>
    <row r="20" spans="1:5" x14ac:dyDescent="0.2">
      <c r="A20" s="33">
        <v>3239</v>
      </c>
      <c r="B20" s="29" t="s">
        <v>474</v>
      </c>
      <c r="C20" s="34">
        <v>0</v>
      </c>
    </row>
    <row r="21" spans="1:5" x14ac:dyDescent="0.2">
      <c r="A21" s="33">
        <v>3240</v>
      </c>
      <c r="B21" s="29" t="s">
        <v>475</v>
      </c>
      <c r="C21" s="34">
        <f>SUM(C22:C24)</f>
        <v>0</v>
      </c>
    </row>
    <row r="22" spans="1:5" x14ac:dyDescent="0.2">
      <c r="A22" s="33">
        <v>3241</v>
      </c>
      <c r="B22" s="29" t="s">
        <v>476</v>
      </c>
      <c r="C22" s="34">
        <v>0</v>
      </c>
    </row>
    <row r="23" spans="1:5" x14ac:dyDescent="0.2">
      <c r="A23" s="33">
        <v>3242</v>
      </c>
      <c r="B23" s="29" t="s">
        <v>477</v>
      </c>
      <c r="C23" s="34">
        <v>0</v>
      </c>
    </row>
    <row r="24" spans="1:5" x14ac:dyDescent="0.2">
      <c r="A24" s="33">
        <v>3243</v>
      </c>
      <c r="B24" s="29" t="s">
        <v>478</v>
      </c>
      <c r="C24" s="34">
        <v>0</v>
      </c>
    </row>
    <row r="25" spans="1:5" x14ac:dyDescent="0.2">
      <c r="A25" s="33">
        <v>3250</v>
      </c>
      <c r="B25" s="29" t="s">
        <v>479</v>
      </c>
      <c r="C25" s="34">
        <f>SUM(C26:C27)</f>
        <v>0</v>
      </c>
    </row>
    <row r="26" spans="1:5" x14ac:dyDescent="0.2">
      <c r="A26" s="33">
        <v>3251</v>
      </c>
      <c r="B26" s="29" t="s">
        <v>480</v>
      </c>
      <c r="C26" s="34">
        <v>0</v>
      </c>
    </row>
    <row r="27" spans="1:5" x14ac:dyDescent="0.2">
      <c r="A27" s="33">
        <v>3252</v>
      </c>
      <c r="B27" s="29" t="s">
        <v>481</v>
      </c>
      <c r="C27" s="34">
        <v>0</v>
      </c>
    </row>
    <row r="29" spans="1:5" x14ac:dyDescent="0.2">
      <c r="A29" s="173" t="s">
        <v>663</v>
      </c>
      <c r="B29" s="173"/>
      <c r="C29" s="173"/>
      <c r="D29" s="173"/>
      <c r="E29" s="173"/>
    </row>
    <row r="30" spans="1:5" x14ac:dyDescent="0.2">
      <c r="A30" s="173"/>
      <c r="B30" s="173"/>
      <c r="C30" s="173"/>
      <c r="D30" s="173"/>
      <c r="E30" s="173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29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1" t="s">
        <v>188</v>
      </c>
      <c r="B2" s="92" t="s">
        <v>50</v>
      </c>
    </row>
    <row r="4" spans="1:2" ht="15" customHeight="1" x14ac:dyDescent="0.2">
      <c r="A4" s="106" t="s">
        <v>23</v>
      </c>
      <c r="B4" s="96" t="s">
        <v>78</v>
      </c>
    </row>
    <row r="5" spans="1:2" ht="15" customHeight="1" x14ac:dyDescent="0.2">
      <c r="A5" s="106" t="s">
        <v>25</v>
      </c>
      <c r="B5" s="96" t="s">
        <v>51</v>
      </c>
    </row>
    <row r="6" spans="1:2" ht="15" customHeight="1" x14ac:dyDescent="0.2">
      <c r="B6" s="96" t="s">
        <v>173</v>
      </c>
    </row>
    <row r="7" spans="1:2" ht="15" customHeight="1" x14ac:dyDescent="0.2">
      <c r="B7" s="96" t="s">
        <v>73</v>
      </c>
    </row>
    <row r="8" spans="1:2" ht="15" customHeight="1" x14ac:dyDescent="0.2">
      <c r="B8" s="96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25"/>
  <sheetViews>
    <sheetView topLeftCell="A43" workbookViewId="0">
      <selection activeCell="B70" sqref="B70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77" t="s">
        <v>661</v>
      </c>
      <c r="B1" s="177"/>
      <c r="C1" s="177"/>
      <c r="D1" s="27" t="s">
        <v>605</v>
      </c>
      <c r="E1" s="28">
        <v>2023</v>
      </c>
    </row>
    <row r="2" spans="1:5" s="35" customFormat="1" ht="18.95" customHeight="1" x14ac:dyDescent="0.25">
      <c r="A2" s="177" t="s">
        <v>612</v>
      </c>
      <c r="B2" s="177"/>
      <c r="C2" s="177"/>
      <c r="D2" s="27" t="s">
        <v>606</v>
      </c>
      <c r="E2" s="28" t="s">
        <v>608</v>
      </c>
    </row>
    <row r="3" spans="1:5" s="35" customFormat="1" ht="18.95" customHeight="1" x14ac:dyDescent="0.25">
      <c r="A3" s="177" t="s">
        <v>662</v>
      </c>
      <c r="B3" s="177"/>
      <c r="C3" s="177"/>
      <c r="D3" s="27" t="s">
        <v>607</v>
      </c>
      <c r="E3" s="28">
        <v>3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648</v>
      </c>
      <c r="C7" s="123">
        <v>2023</v>
      </c>
      <c r="D7" s="123">
        <v>2022</v>
      </c>
      <c r="E7" s="32"/>
    </row>
    <row r="8" spans="1:5" x14ac:dyDescent="0.2">
      <c r="A8" s="33">
        <v>1111</v>
      </c>
      <c r="B8" s="29" t="s">
        <v>482</v>
      </c>
      <c r="C8" s="34">
        <v>-151.96</v>
      </c>
      <c r="D8" s="34">
        <v>-151.96</v>
      </c>
    </row>
    <row r="9" spans="1:5" x14ac:dyDescent="0.2">
      <c r="A9" s="33">
        <v>1112</v>
      </c>
      <c r="B9" s="29" t="s">
        <v>483</v>
      </c>
      <c r="C9" s="34">
        <v>46726074.579999998</v>
      </c>
      <c r="D9" s="34">
        <v>0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26212245.02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127">
        <v>1110</v>
      </c>
      <c r="B15" s="128" t="s">
        <v>626</v>
      </c>
      <c r="C15" s="129">
        <f>SUM(C8:C14)</f>
        <v>46725922.619999997</v>
      </c>
      <c r="D15" s="129">
        <f>SUM(D8:D14)</f>
        <v>26212093.059999999</v>
      </c>
    </row>
    <row r="18" spans="1:5" x14ac:dyDescent="0.2">
      <c r="A18" s="31" t="s">
        <v>176</v>
      </c>
      <c r="B18" s="31"/>
      <c r="C18" s="31"/>
      <c r="D18" s="31"/>
      <c r="E18" s="124"/>
    </row>
    <row r="19" spans="1:5" x14ac:dyDescent="0.2">
      <c r="A19" s="32" t="s">
        <v>144</v>
      </c>
      <c r="B19" s="32" t="s">
        <v>648</v>
      </c>
      <c r="C19" s="138" t="s">
        <v>647</v>
      </c>
      <c r="D19" s="138" t="s">
        <v>179</v>
      </c>
      <c r="E19" s="124"/>
    </row>
    <row r="20" spans="1:5" x14ac:dyDescent="0.2">
      <c r="A20" s="127">
        <v>1230</v>
      </c>
      <c r="B20" s="128" t="s">
        <v>228</v>
      </c>
      <c r="C20" s="129">
        <f>SUM(C21:C27)</f>
        <v>8000000</v>
      </c>
      <c r="D20" s="129">
        <f>SUM(D21:D27)</f>
        <v>8000000</v>
      </c>
      <c r="E20" s="124"/>
    </row>
    <row r="21" spans="1:5" x14ac:dyDescent="0.2">
      <c r="A21" s="33">
        <v>1231</v>
      </c>
      <c r="B21" s="29" t="s">
        <v>229</v>
      </c>
      <c r="C21" s="34">
        <v>0</v>
      </c>
      <c r="D21" s="126">
        <v>0</v>
      </c>
      <c r="E21" s="124"/>
    </row>
    <row r="22" spans="1:5" x14ac:dyDescent="0.2">
      <c r="A22" s="33">
        <v>1232</v>
      </c>
      <c r="B22" s="29" t="s">
        <v>230</v>
      </c>
      <c r="C22" s="34">
        <v>0</v>
      </c>
      <c r="D22" s="126">
        <v>0</v>
      </c>
      <c r="E22" s="124"/>
    </row>
    <row r="23" spans="1:5" x14ac:dyDescent="0.2">
      <c r="A23" s="33">
        <v>1233</v>
      </c>
      <c r="B23" s="29" t="s">
        <v>231</v>
      </c>
      <c r="C23" s="34">
        <v>0</v>
      </c>
      <c r="D23" s="126">
        <v>0</v>
      </c>
      <c r="E23" s="124"/>
    </row>
    <row r="24" spans="1:5" x14ac:dyDescent="0.2">
      <c r="A24" s="33">
        <v>1234</v>
      </c>
      <c r="B24" s="29" t="s">
        <v>232</v>
      </c>
      <c r="C24" s="34">
        <v>0</v>
      </c>
      <c r="D24" s="126">
        <v>0</v>
      </c>
      <c r="E24" s="124"/>
    </row>
    <row r="25" spans="1:5" x14ac:dyDescent="0.2">
      <c r="A25" s="33">
        <v>1235</v>
      </c>
      <c r="B25" s="29" t="s">
        <v>233</v>
      </c>
      <c r="C25" s="34">
        <v>8000000</v>
      </c>
      <c r="D25" s="126">
        <v>8000000</v>
      </c>
      <c r="E25" s="124"/>
    </row>
    <row r="26" spans="1:5" x14ac:dyDescent="0.2">
      <c r="A26" s="33">
        <v>1236</v>
      </c>
      <c r="B26" s="29" t="s">
        <v>234</v>
      </c>
      <c r="C26" s="34">
        <v>0</v>
      </c>
      <c r="D26" s="126">
        <v>0</v>
      </c>
      <c r="E26" s="124"/>
    </row>
    <row r="27" spans="1:5" x14ac:dyDescent="0.2">
      <c r="A27" s="33">
        <v>1239</v>
      </c>
      <c r="B27" s="29" t="s">
        <v>235</v>
      </c>
      <c r="C27" s="34">
        <v>0</v>
      </c>
      <c r="D27" s="126">
        <v>0</v>
      </c>
      <c r="E27" s="124"/>
    </row>
    <row r="28" spans="1:5" x14ac:dyDescent="0.2">
      <c r="A28" s="127">
        <v>1240</v>
      </c>
      <c r="B28" s="128" t="s">
        <v>236</v>
      </c>
      <c r="C28" s="129">
        <f>SUM(C29:C36)</f>
        <v>6715298.4300000006</v>
      </c>
      <c r="D28" s="129">
        <f>SUM(D29:D36)</f>
        <v>6715298.4300000006</v>
      </c>
      <c r="E28" s="124"/>
    </row>
    <row r="29" spans="1:5" x14ac:dyDescent="0.2">
      <c r="A29" s="33">
        <v>1241</v>
      </c>
      <c r="B29" s="29" t="s">
        <v>237</v>
      </c>
      <c r="C29" s="34">
        <v>1276496.57</v>
      </c>
      <c r="D29" s="126">
        <v>1276496.57</v>
      </c>
      <c r="E29" s="124"/>
    </row>
    <row r="30" spans="1:5" x14ac:dyDescent="0.2">
      <c r="A30" s="33">
        <v>1242</v>
      </c>
      <c r="B30" s="29" t="s">
        <v>238</v>
      </c>
      <c r="C30" s="34">
        <v>0</v>
      </c>
      <c r="D30" s="126">
        <v>0</v>
      </c>
      <c r="E30" s="124"/>
    </row>
    <row r="31" spans="1:5" x14ac:dyDescent="0.2">
      <c r="A31" s="33">
        <v>1243</v>
      </c>
      <c r="B31" s="29" t="s">
        <v>239</v>
      </c>
      <c r="C31" s="34">
        <v>0</v>
      </c>
      <c r="D31" s="126">
        <v>0</v>
      </c>
      <c r="E31" s="124"/>
    </row>
    <row r="32" spans="1:5" x14ac:dyDescent="0.2">
      <c r="A32" s="33">
        <v>1244</v>
      </c>
      <c r="B32" s="29" t="s">
        <v>240</v>
      </c>
      <c r="C32" s="34">
        <v>4737663.79</v>
      </c>
      <c r="D32" s="126">
        <v>4737663.79</v>
      </c>
      <c r="E32" s="124"/>
    </row>
    <row r="33" spans="1:5" x14ac:dyDescent="0.2">
      <c r="A33" s="33">
        <v>1245</v>
      </c>
      <c r="B33" s="29" t="s">
        <v>241</v>
      </c>
      <c r="C33" s="34">
        <v>0</v>
      </c>
      <c r="D33" s="126">
        <v>0</v>
      </c>
      <c r="E33" s="124"/>
    </row>
    <row r="34" spans="1:5" x14ac:dyDescent="0.2">
      <c r="A34" s="33">
        <v>1246</v>
      </c>
      <c r="B34" s="29" t="s">
        <v>242</v>
      </c>
      <c r="C34" s="34">
        <v>701138.07</v>
      </c>
      <c r="D34" s="126">
        <v>701138.07</v>
      </c>
    </row>
    <row r="35" spans="1:5" x14ac:dyDescent="0.2">
      <c r="A35" s="33">
        <v>1247</v>
      </c>
      <c r="B35" s="29" t="s">
        <v>243</v>
      </c>
      <c r="C35" s="34">
        <v>0</v>
      </c>
      <c r="D35" s="126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126">
        <v>0</v>
      </c>
    </row>
    <row r="37" spans="1:5" x14ac:dyDescent="0.2">
      <c r="A37" s="127">
        <v>1250</v>
      </c>
      <c r="B37" s="128" t="s">
        <v>246</v>
      </c>
      <c r="C37" s="129">
        <f>SUM(C38:C42)</f>
        <v>744953.38</v>
      </c>
      <c r="D37" s="129">
        <f>SUM(D38:D42)</f>
        <v>744953.38</v>
      </c>
      <c r="E37" s="128"/>
    </row>
    <row r="38" spans="1:5" x14ac:dyDescent="0.2">
      <c r="A38" s="33">
        <v>1251</v>
      </c>
      <c r="B38" s="29" t="s">
        <v>247</v>
      </c>
      <c r="C38" s="34">
        <v>0</v>
      </c>
      <c r="D38" s="126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126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126">
        <v>0</v>
      </c>
    </row>
    <row r="41" spans="1:5" x14ac:dyDescent="0.2">
      <c r="A41" s="33">
        <v>1254</v>
      </c>
      <c r="B41" s="29" t="s">
        <v>250</v>
      </c>
      <c r="C41" s="34">
        <v>744953.38</v>
      </c>
      <c r="D41" s="126">
        <v>744953.38</v>
      </c>
    </row>
    <row r="42" spans="1:5" x14ac:dyDescent="0.2">
      <c r="A42" s="33">
        <v>1259</v>
      </c>
      <c r="B42" s="29" t="s">
        <v>251</v>
      </c>
      <c r="C42" s="34">
        <v>0</v>
      </c>
      <c r="D42" s="126">
        <v>0</v>
      </c>
    </row>
    <row r="43" spans="1:5" x14ac:dyDescent="0.2">
      <c r="B43" s="130" t="s">
        <v>627</v>
      </c>
      <c r="C43" s="129">
        <f>C20+C28+C37</f>
        <v>15460251.810000001</v>
      </c>
      <c r="D43" s="129">
        <f>D20+D28+D37</f>
        <v>15460251.810000001</v>
      </c>
    </row>
    <row r="44" spans="1:5" s="124" customFormat="1" x14ac:dyDescent="0.2"/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648</v>
      </c>
      <c r="C46" s="123">
        <v>2023</v>
      </c>
      <c r="D46" s="123">
        <v>2022</v>
      </c>
      <c r="E46" s="32"/>
    </row>
    <row r="47" spans="1:5" s="124" customFormat="1" x14ac:dyDescent="0.2">
      <c r="A47" s="127">
        <v>3210</v>
      </c>
      <c r="B47" s="128" t="s">
        <v>628</v>
      </c>
      <c r="C47" s="129">
        <v>45687321.909999996</v>
      </c>
      <c r="D47" s="129">
        <v>0</v>
      </c>
    </row>
    <row r="48" spans="1:5" x14ac:dyDescent="0.2">
      <c r="A48" s="125"/>
      <c r="B48" s="130" t="s">
        <v>617</v>
      </c>
      <c r="C48" s="129">
        <f>C51+C63+C91+C94+C49</f>
        <v>-889147.45</v>
      </c>
      <c r="D48" s="129">
        <f>D51+D63+D91+D94+D49</f>
        <v>4868059.03</v>
      </c>
    </row>
    <row r="49" spans="1:4" s="124" customFormat="1" x14ac:dyDescent="0.2">
      <c r="A49" s="139">
        <v>5100</v>
      </c>
      <c r="B49" s="140" t="s">
        <v>359</v>
      </c>
      <c r="C49" s="141">
        <f>SUM(C50:C50)</f>
        <v>0</v>
      </c>
      <c r="D49" s="141">
        <f>SUM(D50:D50)</f>
        <v>0</v>
      </c>
    </row>
    <row r="50" spans="1:4" s="124" customFormat="1" x14ac:dyDescent="0.2">
      <c r="A50" s="142">
        <v>5130</v>
      </c>
      <c r="B50" s="143" t="s">
        <v>649</v>
      </c>
      <c r="C50" s="144">
        <v>0</v>
      </c>
      <c r="D50" s="144">
        <v>0</v>
      </c>
    </row>
    <row r="51" spans="1:4" x14ac:dyDescent="0.2">
      <c r="A51" s="127">
        <v>5400</v>
      </c>
      <c r="B51" s="128" t="s">
        <v>424</v>
      </c>
      <c r="C51" s="129">
        <f>C52+C54+C56+C58+C60</f>
        <v>0</v>
      </c>
      <c r="D51" s="129">
        <f>D52+D54+D56+D58+D60</f>
        <v>0</v>
      </c>
    </row>
    <row r="52" spans="1:4" x14ac:dyDescent="0.2">
      <c r="A52" s="125">
        <v>5410</v>
      </c>
      <c r="B52" s="124" t="s">
        <v>618</v>
      </c>
      <c r="C52" s="126">
        <f>C53</f>
        <v>0</v>
      </c>
      <c r="D52" s="126">
        <f>D53</f>
        <v>0</v>
      </c>
    </row>
    <row r="53" spans="1:4" x14ac:dyDescent="0.2">
      <c r="A53" s="125">
        <v>5411</v>
      </c>
      <c r="B53" s="124" t="s">
        <v>426</v>
      </c>
      <c r="C53" s="126">
        <v>0</v>
      </c>
      <c r="D53" s="126">
        <v>0</v>
      </c>
    </row>
    <row r="54" spans="1:4" x14ac:dyDescent="0.2">
      <c r="A54" s="125">
        <v>5420</v>
      </c>
      <c r="B54" s="124" t="s">
        <v>619</v>
      </c>
      <c r="C54" s="126">
        <f>C55</f>
        <v>0</v>
      </c>
      <c r="D54" s="126">
        <f>D55</f>
        <v>0</v>
      </c>
    </row>
    <row r="55" spans="1:4" x14ac:dyDescent="0.2">
      <c r="A55" s="125">
        <v>5421</v>
      </c>
      <c r="B55" s="124" t="s">
        <v>429</v>
      </c>
      <c r="C55" s="126">
        <v>0</v>
      </c>
      <c r="D55" s="126">
        <v>0</v>
      </c>
    </row>
    <row r="56" spans="1:4" x14ac:dyDescent="0.2">
      <c r="A56" s="125">
        <v>5430</v>
      </c>
      <c r="B56" s="124" t="s">
        <v>620</v>
      </c>
      <c r="C56" s="126">
        <f>C57</f>
        <v>0</v>
      </c>
      <c r="D56" s="126">
        <f>D57</f>
        <v>0</v>
      </c>
    </row>
    <row r="57" spans="1:4" x14ac:dyDescent="0.2">
      <c r="A57" s="125">
        <v>5431</v>
      </c>
      <c r="B57" s="124" t="s">
        <v>432</v>
      </c>
      <c r="C57" s="126">
        <v>0</v>
      </c>
      <c r="D57" s="126">
        <v>0</v>
      </c>
    </row>
    <row r="58" spans="1:4" x14ac:dyDescent="0.2">
      <c r="A58" s="125">
        <v>5440</v>
      </c>
      <c r="B58" s="124" t="s">
        <v>621</v>
      </c>
      <c r="C58" s="126">
        <f>C59</f>
        <v>0</v>
      </c>
      <c r="D58" s="126">
        <f>D59</f>
        <v>0</v>
      </c>
    </row>
    <row r="59" spans="1:4" x14ac:dyDescent="0.2">
      <c r="A59" s="125">
        <v>5441</v>
      </c>
      <c r="B59" s="124" t="s">
        <v>621</v>
      </c>
      <c r="C59" s="126">
        <v>0</v>
      </c>
      <c r="D59" s="126">
        <v>0</v>
      </c>
    </row>
    <row r="60" spans="1:4" x14ac:dyDescent="0.2">
      <c r="A60" s="125">
        <v>5450</v>
      </c>
      <c r="B60" s="124" t="s">
        <v>622</v>
      </c>
      <c r="C60" s="126">
        <f>SUM(C61:C62)</f>
        <v>0</v>
      </c>
      <c r="D60" s="126">
        <f>SUM(D61:D62)</f>
        <v>0</v>
      </c>
    </row>
    <row r="61" spans="1:4" x14ac:dyDescent="0.2">
      <c r="A61" s="125">
        <v>5451</v>
      </c>
      <c r="B61" s="124" t="s">
        <v>436</v>
      </c>
      <c r="C61" s="126">
        <v>0</v>
      </c>
      <c r="D61" s="126">
        <v>0</v>
      </c>
    </row>
    <row r="62" spans="1:4" x14ac:dyDescent="0.2">
      <c r="A62" s="125">
        <v>5452</v>
      </c>
      <c r="B62" s="124" t="s">
        <v>437</v>
      </c>
      <c r="C62" s="126">
        <v>0</v>
      </c>
      <c r="D62" s="126">
        <v>0</v>
      </c>
    </row>
    <row r="63" spans="1:4" x14ac:dyDescent="0.2">
      <c r="A63" s="127">
        <v>5500</v>
      </c>
      <c r="B63" s="128" t="s">
        <v>438</v>
      </c>
      <c r="C63" s="129">
        <f>C64+C73+C76+C82</f>
        <v>0</v>
      </c>
      <c r="D63" s="129">
        <f>D64+D73+D76+D82</f>
        <v>4868059.03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4868059.03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168323.68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4258475.4400000004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441259.91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127">
        <v>5600</v>
      </c>
      <c r="B91" s="128" t="s">
        <v>79</v>
      </c>
      <c r="C91" s="129">
        <f>C92</f>
        <v>0</v>
      </c>
      <c r="D91" s="129">
        <f>D92</f>
        <v>0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0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0</v>
      </c>
    </row>
    <row r="94" spans="1:4" x14ac:dyDescent="0.2">
      <c r="A94" s="127">
        <v>2110</v>
      </c>
      <c r="B94" s="133" t="s">
        <v>629</v>
      </c>
      <c r="C94" s="129">
        <f>SUM(C95:C99)</f>
        <v>-889147.45</v>
      </c>
      <c r="D94" s="129">
        <f>SUM(D95:D99)</f>
        <v>0</v>
      </c>
    </row>
    <row r="95" spans="1:4" x14ac:dyDescent="0.2">
      <c r="A95" s="125">
        <v>2111</v>
      </c>
      <c r="B95" s="124" t="s">
        <v>630</v>
      </c>
      <c r="C95" s="126">
        <v>97591.8</v>
      </c>
      <c r="D95" s="126">
        <v>0</v>
      </c>
    </row>
    <row r="96" spans="1:4" x14ac:dyDescent="0.2">
      <c r="A96" s="125">
        <v>2112</v>
      </c>
      <c r="B96" s="124" t="s">
        <v>631</v>
      </c>
      <c r="C96" s="126">
        <v>-399084.64</v>
      </c>
      <c r="D96" s="126">
        <v>0</v>
      </c>
    </row>
    <row r="97" spans="1:4" x14ac:dyDescent="0.2">
      <c r="A97" s="125">
        <v>2112</v>
      </c>
      <c r="B97" s="124" t="s">
        <v>632</v>
      </c>
      <c r="C97" s="126">
        <v>-587654.61</v>
      </c>
      <c r="D97" s="126">
        <v>0</v>
      </c>
    </row>
    <row r="98" spans="1:4" x14ac:dyDescent="0.2">
      <c r="A98" s="125">
        <v>2115</v>
      </c>
      <c r="B98" s="124" t="s">
        <v>633</v>
      </c>
      <c r="C98" s="126">
        <v>0</v>
      </c>
      <c r="D98" s="126">
        <v>0</v>
      </c>
    </row>
    <row r="99" spans="1:4" x14ac:dyDescent="0.2">
      <c r="A99" s="125">
        <v>2114</v>
      </c>
      <c r="B99" s="124" t="s">
        <v>634</v>
      </c>
      <c r="C99" s="126">
        <v>0</v>
      </c>
      <c r="D99" s="126">
        <v>0</v>
      </c>
    </row>
    <row r="100" spans="1:4" x14ac:dyDescent="0.2">
      <c r="A100" s="125"/>
      <c r="B100" s="130" t="s">
        <v>635</v>
      </c>
      <c r="C100" s="129">
        <f>+C101</f>
        <v>0</v>
      </c>
      <c r="D100" s="129">
        <f>+D101</f>
        <v>0</v>
      </c>
    </row>
    <row r="101" spans="1:4" s="124" customFormat="1" x14ac:dyDescent="0.2">
      <c r="A101" s="139">
        <v>3100</v>
      </c>
      <c r="B101" s="145" t="s">
        <v>650</v>
      </c>
      <c r="C101" s="146">
        <f>SUM(C102:C105)</f>
        <v>0</v>
      </c>
      <c r="D101" s="146">
        <f>SUM(D102:D105)</f>
        <v>0</v>
      </c>
    </row>
    <row r="102" spans="1:4" s="124" customFormat="1" x14ac:dyDescent="0.2">
      <c r="A102" s="142"/>
      <c r="B102" s="147" t="s">
        <v>651</v>
      </c>
      <c r="C102" s="148">
        <v>0</v>
      </c>
      <c r="D102" s="148">
        <v>0</v>
      </c>
    </row>
    <row r="103" spans="1:4" s="124" customFormat="1" x14ac:dyDescent="0.2">
      <c r="A103" s="142"/>
      <c r="B103" s="147" t="s">
        <v>652</v>
      </c>
      <c r="C103" s="148">
        <v>0</v>
      </c>
      <c r="D103" s="148">
        <v>0</v>
      </c>
    </row>
    <row r="104" spans="1:4" s="124" customFormat="1" x14ac:dyDescent="0.2">
      <c r="A104" s="142"/>
      <c r="B104" s="147" t="s">
        <v>653</v>
      </c>
      <c r="C104" s="148">
        <v>0</v>
      </c>
      <c r="D104" s="148">
        <v>0</v>
      </c>
    </row>
    <row r="105" spans="1:4" s="124" customFormat="1" x14ac:dyDescent="0.2">
      <c r="A105" s="142"/>
      <c r="B105" s="147" t="s">
        <v>654</v>
      </c>
      <c r="C105" s="148">
        <v>0</v>
      </c>
      <c r="D105" s="148">
        <v>0</v>
      </c>
    </row>
    <row r="106" spans="1:4" s="124" customFormat="1" x14ac:dyDescent="0.2">
      <c r="A106" s="142"/>
      <c r="B106" s="150" t="s">
        <v>655</v>
      </c>
      <c r="C106" s="141">
        <f>+C107</f>
        <v>0</v>
      </c>
      <c r="D106" s="141">
        <f>+D107</f>
        <v>0</v>
      </c>
    </row>
    <row r="107" spans="1:4" s="124" customFormat="1" x14ac:dyDescent="0.2">
      <c r="A107" s="139">
        <v>1270</v>
      </c>
      <c r="B107" s="149" t="s">
        <v>252</v>
      </c>
      <c r="C107" s="146">
        <f>+C108</f>
        <v>0</v>
      </c>
      <c r="D107" s="146">
        <f>+D108</f>
        <v>0</v>
      </c>
    </row>
    <row r="108" spans="1:4" s="124" customFormat="1" x14ac:dyDescent="0.2">
      <c r="A108" s="142">
        <v>1273</v>
      </c>
      <c r="B108" s="143" t="s">
        <v>656</v>
      </c>
      <c r="C108" s="148">
        <v>0</v>
      </c>
      <c r="D108" s="148">
        <v>0</v>
      </c>
    </row>
    <row r="109" spans="1:4" s="124" customFormat="1" x14ac:dyDescent="0.2">
      <c r="A109" s="142"/>
      <c r="B109" s="150" t="s">
        <v>657</v>
      </c>
      <c r="C109" s="141">
        <f>+C110+C112</f>
        <v>3373106.36</v>
      </c>
      <c r="D109" s="141">
        <f>+D110+D112</f>
        <v>0</v>
      </c>
    </row>
    <row r="110" spans="1:4" s="124" customFormat="1" x14ac:dyDescent="0.2">
      <c r="A110" s="139">
        <v>4300</v>
      </c>
      <c r="B110" s="145" t="s">
        <v>658</v>
      </c>
      <c r="C110" s="146">
        <f>+C111</f>
        <v>3373106.36</v>
      </c>
      <c r="D110" s="151">
        <f>+D111</f>
        <v>0</v>
      </c>
    </row>
    <row r="111" spans="1:4" s="124" customFormat="1" x14ac:dyDescent="0.2">
      <c r="A111" s="142">
        <v>4399</v>
      </c>
      <c r="B111" s="147" t="s">
        <v>352</v>
      </c>
      <c r="C111" s="148">
        <v>3373106.36</v>
      </c>
      <c r="D111" s="148">
        <v>0</v>
      </c>
    </row>
    <row r="112" spans="1:4" x14ac:dyDescent="0.2">
      <c r="A112" s="127">
        <v>1120</v>
      </c>
      <c r="B112" s="134" t="s">
        <v>636</v>
      </c>
      <c r="C112" s="129">
        <f>SUM(C113:C121)</f>
        <v>0</v>
      </c>
      <c r="D112" s="129">
        <f>SUM(D113:D121)</f>
        <v>0</v>
      </c>
    </row>
    <row r="113" spans="1:5" x14ac:dyDescent="0.2">
      <c r="A113" s="125">
        <v>1124</v>
      </c>
      <c r="B113" s="135" t="s">
        <v>637</v>
      </c>
      <c r="C113" s="136">
        <v>0</v>
      </c>
      <c r="D113" s="126">
        <v>0</v>
      </c>
    </row>
    <row r="114" spans="1:5" x14ac:dyDescent="0.2">
      <c r="A114" s="125">
        <v>1124</v>
      </c>
      <c r="B114" s="135" t="s">
        <v>638</v>
      </c>
      <c r="C114" s="136">
        <v>0</v>
      </c>
      <c r="D114" s="126">
        <v>0</v>
      </c>
    </row>
    <row r="115" spans="1:5" x14ac:dyDescent="0.2">
      <c r="A115" s="125">
        <v>1124</v>
      </c>
      <c r="B115" s="135" t="s">
        <v>639</v>
      </c>
      <c r="C115" s="136">
        <v>0</v>
      </c>
      <c r="D115" s="126">
        <v>0</v>
      </c>
    </row>
    <row r="116" spans="1:5" x14ac:dyDescent="0.2">
      <c r="A116" s="125">
        <v>1124</v>
      </c>
      <c r="B116" s="135" t="s">
        <v>640</v>
      </c>
      <c r="C116" s="136">
        <v>0</v>
      </c>
      <c r="D116" s="126">
        <v>0</v>
      </c>
    </row>
    <row r="117" spans="1:5" x14ac:dyDescent="0.2">
      <c r="A117" s="125">
        <v>1124</v>
      </c>
      <c r="B117" s="135" t="s">
        <v>641</v>
      </c>
      <c r="C117" s="126">
        <v>0</v>
      </c>
      <c r="D117" s="126">
        <v>0</v>
      </c>
    </row>
    <row r="118" spans="1:5" x14ac:dyDescent="0.2">
      <c r="A118" s="125">
        <v>1124</v>
      </c>
      <c r="B118" s="135" t="s">
        <v>642</v>
      </c>
      <c r="C118" s="126">
        <v>0</v>
      </c>
      <c r="D118" s="126">
        <v>0</v>
      </c>
    </row>
    <row r="119" spans="1:5" x14ac:dyDescent="0.2">
      <c r="A119" s="125">
        <v>1122</v>
      </c>
      <c r="B119" s="135" t="s">
        <v>643</v>
      </c>
      <c r="C119" s="126">
        <v>0</v>
      </c>
      <c r="D119" s="126">
        <v>0</v>
      </c>
    </row>
    <row r="120" spans="1:5" x14ac:dyDescent="0.2">
      <c r="A120" s="125">
        <v>1122</v>
      </c>
      <c r="B120" s="135" t="s">
        <v>644</v>
      </c>
      <c r="C120" s="136">
        <v>0</v>
      </c>
      <c r="D120" s="126">
        <v>0</v>
      </c>
    </row>
    <row r="121" spans="1:5" x14ac:dyDescent="0.2">
      <c r="A121" s="125">
        <v>1122</v>
      </c>
      <c r="B121" s="135" t="s">
        <v>645</v>
      </c>
      <c r="C121" s="126">
        <v>0</v>
      </c>
      <c r="D121" s="126">
        <v>0</v>
      </c>
    </row>
    <row r="122" spans="1:5" x14ac:dyDescent="0.2">
      <c r="A122" s="125"/>
      <c r="B122" s="137" t="s">
        <v>646</v>
      </c>
      <c r="C122" s="129">
        <f>C47+C48+C100-C106-C109</f>
        <v>41425068.099999994</v>
      </c>
      <c r="D122" s="129">
        <f>D47+D48+D100-D106-D109</f>
        <v>4868059.03</v>
      </c>
    </row>
    <row r="124" spans="1:5" x14ac:dyDescent="0.2">
      <c r="A124" s="173" t="s">
        <v>663</v>
      </c>
      <c r="B124" s="173"/>
      <c r="C124" s="173"/>
      <c r="D124" s="173"/>
      <c r="E124" s="173"/>
    </row>
    <row r="125" spans="1:5" x14ac:dyDescent="0.2">
      <c r="A125" s="173"/>
      <c r="B125" s="173"/>
      <c r="C125" s="173"/>
      <c r="D125" s="173"/>
      <c r="E125" s="173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124:E125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2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1" t="s">
        <v>188</v>
      </c>
      <c r="B2" s="92" t="s">
        <v>50</v>
      </c>
    </row>
    <row r="3" spans="1:2" x14ac:dyDescent="0.2">
      <c r="B3" s="105"/>
    </row>
    <row r="4" spans="1:2" ht="14.1" customHeight="1" x14ac:dyDescent="0.2">
      <c r="A4" s="106" t="s">
        <v>27</v>
      </c>
      <c r="B4" s="96" t="s">
        <v>78</v>
      </c>
    </row>
    <row r="5" spans="1:2" ht="14.1" customHeight="1" x14ac:dyDescent="0.2">
      <c r="B5" s="96" t="s">
        <v>51</v>
      </c>
    </row>
    <row r="6" spans="1:2" ht="14.1" customHeight="1" x14ac:dyDescent="0.2">
      <c r="B6" s="96" t="s">
        <v>149</v>
      </c>
    </row>
    <row r="7" spans="1:2" ht="14.1" customHeight="1" x14ac:dyDescent="0.2">
      <c r="B7" s="96" t="s">
        <v>150</v>
      </c>
    </row>
    <row r="8" spans="1:2" ht="14.1" customHeight="1" x14ac:dyDescent="0.2"/>
    <row r="9" spans="1:2" x14ac:dyDescent="0.2">
      <c r="A9" s="106" t="s">
        <v>29</v>
      </c>
      <c r="B9" s="98" t="s">
        <v>589</v>
      </c>
    </row>
    <row r="10" spans="1:2" ht="15" customHeight="1" x14ac:dyDescent="0.2">
      <c r="B10" s="98" t="s">
        <v>75</v>
      </c>
    </row>
    <row r="11" spans="1:2" ht="15" customHeight="1" x14ac:dyDescent="0.2">
      <c r="B11" s="108" t="s">
        <v>193</v>
      </c>
    </row>
    <row r="12" spans="1:2" ht="15" customHeight="1" x14ac:dyDescent="0.2"/>
    <row r="13" spans="1:2" x14ac:dyDescent="0.2">
      <c r="A13" s="106" t="s">
        <v>76</v>
      </c>
      <c r="B13" s="96" t="s">
        <v>590</v>
      </c>
    </row>
    <row r="14" spans="1:2" ht="15" customHeight="1" x14ac:dyDescent="0.2">
      <c r="B14" s="96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showGridLines="0" workbookViewId="0">
      <selection activeCell="B28" sqref="B28"/>
    </sheetView>
  </sheetViews>
  <sheetFormatPr baseColWidth="10" defaultColWidth="11.42578125" defaultRowHeight="11.25" x14ac:dyDescent="0.2"/>
  <cols>
    <col min="1" max="1" width="3.28515625" style="39" customWidth="1"/>
    <col min="2" max="2" width="63.140625" style="39" customWidth="1"/>
    <col min="3" max="3" width="17.7109375" style="39" customWidth="1"/>
    <col min="4" max="16384" width="11.42578125" style="39"/>
  </cols>
  <sheetData>
    <row r="1" spans="1:3" s="37" customFormat="1" ht="18" customHeight="1" x14ac:dyDescent="0.25">
      <c r="A1" s="178" t="s">
        <v>661</v>
      </c>
      <c r="B1" s="179"/>
      <c r="C1" s="180"/>
    </row>
    <row r="2" spans="1:3" s="37" customFormat="1" ht="18" customHeight="1" x14ac:dyDescent="0.25">
      <c r="A2" s="181" t="s">
        <v>613</v>
      </c>
      <c r="B2" s="182"/>
      <c r="C2" s="183"/>
    </row>
    <row r="3" spans="1:3" s="37" customFormat="1" ht="18" customHeight="1" x14ac:dyDescent="0.25">
      <c r="A3" s="181" t="s">
        <v>662</v>
      </c>
      <c r="B3" s="184"/>
      <c r="C3" s="183"/>
    </row>
    <row r="4" spans="1:3" s="40" customFormat="1" ht="18" customHeight="1" x14ac:dyDescent="0.2">
      <c r="A4" s="185" t="s">
        <v>614</v>
      </c>
      <c r="B4" s="186"/>
      <c r="C4" s="187"/>
    </row>
    <row r="5" spans="1:3" s="38" customFormat="1" x14ac:dyDescent="0.2">
      <c r="A5" s="58" t="s">
        <v>521</v>
      </c>
      <c r="B5" s="58"/>
      <c r="C5" s="160">
        <v>149277839.08000001</v>
      </c>
    </row>
    <row r="6" spans="1:3" x14ac:dyDescent="0.2">
      <c r="A6" s="59"/>
      <c r="B6" s="60"/>
      <c r="C6" s="164"/>
    </row>
    <row r="7" spans="1:3" x14ac:dyDescent="0.2">
      <c r="A7" s="66" t="s">
        <v>522</v>
      </c>
      <c r="B7" s="66"/>
      <c r="C7" s="156">
        <f>SUM(C8:C13)</f>
        <v>16378.71</v>
      </c>
    </row>
    <row r="8" spans="1:3" x14ac:dyDescent="0.2">
      <c r="A8" s="73" t="s">
        <v>523</v>
      </c>
      <c r="B8" s="72" t="s">
        <v>342</v>
      </c>
      <c r="C8" s="161">
        <v>0</v>
      </c>
    </row>
    <row r="9" spans="1:3" x14ac:dyDescent="0.2">
      <c r="A9" s="61" t="s">
        <v>524</v>
      </c>
      <c r="B9" s="62" t="s">
        <v>533</v>
      </c>
      <c r="C9" s="161">
        <v>0</v>
      </c>
    </row>
    <row r="10" spans="1:3" x14ac:dyDescent="0.2">
      <c r="A10" s="61" t="s">
        <v>525</v>
      </c>
      <c r="B10" s="62" t="s">
        <v>350</v>
      </c>
      <c r="C10" s="161">
        <v>0</v>
      </c>
    </row>
    <row r="11" spans="1:3" x14ac:dyDescent="0.2">
      <c r="A11" s="61" t="s">
        <v>526</v>
      </c>
      <c r="B11" s="62" t="s">
        <v>351</v>
      </c>
      <c r="C11" s="161">
        <v>0</v>
      </c>
    </row>
    <row r="12" spans="1:3" x14ac:dyDescent="0.2">
      <c r="A12" s="61" t="s">
        <v>527</v>
      </c>
      <c r="B12" s="62" t="s">
        <v>352</v>
      </c>
      <c r="C12" s="161">
        <v>0</v>
      </c>
    </row>
    <row r="13" spans="1:3" x14ac:dyDescent="0.2">
      <c r="A13" s="63" t="s">
        <v>528</v>
      </c>
      <c r="B13" s="64" t="s">
        <v>529</v>
      </c>
      <c r="C13" s="161">
        <v>16378.71</v>
      </c>
    </row>
    <row r="14" spans="1:3" x14ac:dyDescent="0.2">
      <c r="A14" s="71"/>
      <c r="B14" s="65"/>
      <c r="C14" s="162"/>
    </row>
    <row r="15" spans="1:3" x14ac:dyDescent="0.2">
      <c r="A15" s="66" t="s">
        <v>82</v>
      </c>
      <c r="B15" s="60"/>
      <c r="C15" s="156">
        <f>SUM(C16:C18)</f>
        <v>0</v>
      </c>
    </row>
    <row r="16" spans="1:3" x14ac:dyDescent="0.2">
      <c r="A16" s="67">
        <v>3.1</v>
      </c>
      <c r="B16" s="62" t="s">
        <v>532</v>
      </c>
      <c r="C16" s="161">
        <v>0</v>
      </c>
    </row>
    <row r="17" spans="1:3" x14ac:dyDescent="0.2">
      <c r="A17" s="68">
        <v>3.2</v>
      </c>
      <c r="B17" s="62" t="s">
        <v>530</v>
      </c>
      <c r="C17" s="161">
        <v>0</v>
      </c>
    </row>
    <row r="18" spans="1:3" x14ac:dyDescent="0.2">
      <c r="A18" s="68">
        <v>3.3</v>
      </c>
      <c r="B18" s="64" t="s">
        <v>531</v>
      </c>
      <c r="C18" s="157">
        <v>0</v>
      </c>
    </row>
    <row r="19" spans="1:3" x14ac:dyDescent="0.2">
      <c r="A19" s="59"/>
      <c r="B19" s="69"/>
      <c r="C19" s="163"/>
    </row>
    <row r="20" spans="1:3" x14ac:dyDescent="0.2">
      <c r="A20" s="70" t="s">
        <v>659</v>
      </c>
      <c r="B20" s="70"/>
      <c r="C20" s="160">
        <f>C5+C7-C15</f>
        <v>149294217.79000002</v>
      </c>
    </row>
    <row r="22" spans="1:3" ht="54.75" customHeight="1" x14ac:dyDescent="0.2">
      <c r="A22" s="173" t="s">
        <v>663</v>
      </c>
      <c r="B22" s="173"/>
      <c r="C22" s="173"/>
    </row>
  </sheetData>
  <mergeCells count="5">
    <mergeCell ref="A1:C1"/>
    <mergeCell ref="A2:C2"/>
    <mergeCell ref="A3:C3"/>
    <mergeCell ref="A4:C4"/>
    <mergeCell ref="A22:C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showGridLines="0" workbookViewId="0">
      <selection sqref="A1:XFD1048576"/>
    </sheetView>
  </sheetViews>
  <sheetFormatPr baseColWidth="10" defaultColWidth="11.42578125" defaultRowHeight="11.25" x14ac:dyDescent="0.2"/>
  <cols>
    <col min="1" max="1" width="3.7109375" style="39" customWidth="1"/>
    <col min="2" max="2" width="62.140625" style="39" customWidth="1"/>
    <col min="3" max="3" width="17.7109375" style="39" customWidth="1"/>
    <col min="4" max="16384" width="11.42578125" style="39"/>
  </cols>
  <sheetData>
    <row r="1" spans="1:3" s="41" customFormat="1" ht="18.95" customHeight="1" x14ac:dyDescent="0.25">
      <c r="A1" s="188" t="s">
        <v>661</v>
      </c>
      <c r="B1" s="189"/>
      <c r="C1" s="190"/>
    </row>
    <row r="2" spans="1:3" s="41" customFormat="1" ht="18.95" customHeight="1" x14ac:dyDescent="0.25">
      <c r="A2" s="191" t="s">
        <v>615</v>
      </c>
      <c r="B2" s="192"/>
      <c r="C2" s="193"/>
    </row>
    <row r="3" spans="1:3" s="41" customFormat="1" ht="18.95" customHeight="1" x14ac:dyDescent="0.25">
      <c r="A3" s="191" t="s">
        <v>662</v>
      </c>
      <c r="B3" s="194"/>
      <c r="C3" s="193"/>
    </row>
    <row r="4" spans="1:3" s="42" customFormat="1" x14ac:dyDescent="0.2">
      <c r="A4" s="185" t="s">
        <v>614</v>
      </c>
      <c r="B4" s="186"/>
      <c r="C4" s="187"/>
    </row>
    <row r="5" spans="1:3" x14ac:dyDescent="0.2">
      <c r="A5" s="79" t="s">
        <v>534</v>
      </c>
      <c r="B5" s="58"/>
      <c r="C5" s="152">
        <v>119753447.73999999</v>
      </c>
    </row>
    <row r="6" spans="1:3" x14ac:dyDescent="0.2">
      <c r="A6" s="75"/>
      <c r="B6" s="60"/>
      <c r="C6" s="164"/>
    </row>
    <row r="7" spans="1:3" x14ac:dyDescent="0.2">
      <c r="A7" s="66" t="s">
        <v>535</v>
      </c>
      <c r="B7" s="76"/>
      <c r="C7" s="156">
        <f>SUM(C8:C28)</f>
        <v>16162930.57</v>
      </c>
    </row>
    <row r="8" spans="1:3" x14ac:dyDescent="0.2">
      <c r="A8" s="122">
        <v>2.1</v>
      </c>
      <c r="B8" s="80" t="s">
        <v>370</v>
      </c>
      <c r="C8" s="159">
        <v>0</v>
      </c>
    </row>
    <row r="9" spans="1:3" x14ac:dyDescent="0.2">
      <c r="A9" s="122">
        <v>2.2000000000000002</v>
      </c>
      <c r="B9" s="80" t="s">
        <v>367</v>
      </c>
      <c r="C9" s="159">
        <v>0</v>
      </c>
    </row>
    <row r="10" spans="1:3" x14ac:dyDescent="0.2">
      <c r="A10" s="84">
        <v>2.2999999999999998</v>
      </c>
      <c r="B10" s="74" t="s">
        <v>237</v>
      </c>
      <c r="C10" s="159">
        <v>1276496.57</v>
      </c>
    </row>
    <row r="11" spans="1:3" x14ac:dyDescent="0.2">
      <c r="A11" s="84">
        <v>2.4</v>
      </c>
      <c r="B11" s="74" t="s">
        <v>238</v>
      </c>
      <c r="C11" s="159">
        <v>0</v>
      </c>
    </row>
    <row r="12" spans="1:3" x14ac:dyDescent="0.2">
      <c r="A12" s="84">
        <v>2.5</v>
      </c>
      <c r="B12" s="74" t="s">
        <v>239</v>
      </c>
      <c r="C12" s="159">
        <v>0</v>
      </c>
    </row>
    <row r="13" spans="1:3" x14ac:dyDescent="0.2">
      <c r="A13" s="84">
        <v>2.6</v>
      </c>
      <c r="B13" s="74" t="s">
        <v>240</v>
      </c>
      <c r="C13" s="159">
        <v>4737663.79</v>
      </c>
    </row>
    <row r="14" spans="1:3" x14ac:dyDescent="0.2">
      <c r="A14" s="84">
        <v>2.7</v>
      </c>
      <c r="B14" s="74" t="s">
        <v>241</v>
      </c>
      <c r="C14" s="159">
        <v>0</v>
      </c>
    </row>
    <row r="15" spans="1:3" x14ac:dyDescent="0.2">
      <c r="A15" s="84">
        <v>2.8</v>
      </c>
      <c r="B15" s="74" t="s">
        <v>242</v>
      </c>
      <c r="C15" s="159">
        <v>701138.07</v>
      </c>
    </row>
    <row r="16" spans="1:3" x14ac:dyDescent="0.2">
      <c r="A16" s="84">
        <v>2.9</v>
      </c>
      <c r="B16" s="74" t="s">
        <v>244</v>
      </c>
      <c r="C16" s="159">
        <v>0</v>
      </c>
    </row>
    <row r="17" spans="1:3" x14ac:dyDescent="0.2">
      <c r="A17" s="84" t="s">
        <v>536</v>
      </c>
      <c r="B17" s="74" t="s">
        <v>537</v>
      </c>
      <c r="C17" s="159">
        <v>0</v>
      </c>
    </row>
    <row r="18" spans="1:3" x14ac:dyDescent="0.2">
      <c r="A18" s="84" t="s">
        <v>562</v>
      </c>
      <c r="B18" s="74" t="s">
        <v>246</v>
      </c>
      <c r="C18" s="159">
        <v>744953.38</v>
      </c>
    </row>
    <row r="19" spans="1:3" x14ac:dyDescent="0.2">
      <c r="A19" s="84" t="s">
        <v>563</v>
      </c>
      <c r="B19" s="74" t="s">
        <v>538</v>
      </c>
      <c r="C19" s="159">
        <v>8000000</v>
      </c>
    </row>
    <row r="20" spans="1:3" x14ac:dyDescent="0.2">
      <c r="A20" s="84" t="s">
        <v>564</v>
      </c>
      <c r="B20" s="74" t="s">
        <v>539</v>
      </c>
      <c r="C20" s="159">
        <v>0</v>
      </c>
    </row>
    <row r="21" spans="1:3" x14ac:dyDescent="0.2">
      <c r="A21" s="84" t="s">
        <v>565</v>
      </c>
      <c r="B21" s="74" t="s">
        <v>540</v>
      </c>
      <c r="C21" s="159">
        <v>0</v>
      </c>
    </row>
    <row r="22" spans="1:3" x14ac:dyDescent="0.2">
      <c r="A22" s="84" t="s">
        <v>541</v>
      </c>
      <c r="B22" s="74" t="s">
        <v>542</v>
      </c>
      <c r="C22" s="159">
        <v>0</v>
      </c>
    </row>
    <row r="23" spans="1:3" x14ac:dyDescent="0.2">
      <c r="A23" s="84" t="s">
        <v>543</v>
      </c>
      <c r="B23" s="74" t="s">
        <v>544</v>
      </c>
      <c r="C23" s="159">
        <v>0</v>
      </c>
    </row>
    <row r="24" spans="1:3" x14ac:dyDescent="0.2">
      <c r="A24" s="84" t="s">
        <v>545</v>
      </c>
      <c r="B24" s="74" t="s">
        <v>546</v>
      </c>
      <c r="C24" s="159">
        <v>0</v>
      </c>
    </row>
    <row r="25" spans="1:3" x14ac:dyDescent="0.2">
      <c r="A25" s="84" t="s">
        <v>547</v>
      </c>
      <c r="B25" s="74" t="s">
        <v>548</v>
      </c>
      <c r="C25" s="159">
        <v>0</v>
      </c>
    </row>
    <row r="26" spans="1:3" x14ac:dyDescent="0.2">
      <c r="A26" s="84" t="s">
        <v>549</v>
      </c>
      <c r="B26" s="74" t="s">
        <v>550</v>
      </c>
      <c r="C26" s="159">
        <v>0</v>
      </c>
    </row>
    <row r="27" spans="1:3" x14ac:dyDescent="0.2">
      <c r="A27" s="84" t="s">
        <v>551</v>
      </c>
      <c r="B27" s="74" t="s">
        <v>552</v>
      </c>
      <c r="C27" s="159">
        <v>0</v>
      </c>
    </row>
    <row r="28" spans="1:3" x14ac:dyDescent="0.2">
      <c r="A28" s="84" t="s">
        <v>553</v>
      </c>
      <c r="B28" s="80" t="s">
        <v>554</v>
      </c>
      <c r="C28" s="159">
        <v>702678.76</v>
      </c>
    </row>
    <row r="29" spans="1:3" x14ac:dyDescent="0.2">
      <c r="A29" s="85"/>
      <c r="B29" s="81"/>
      <c r="C29" s="166"/>
    </row>
    <row r="30" spans="1:3" x14ac:dyDescent="0.2">
      <c r="A30" s="82" t="s">
        <v>555</v>
      </c>
      <c r="B30" s="83"/>
      <c r="C30" s="158">
        <f>SUM(C31:C35)</f>
        <v>0</v>
      </c>
    </row>
    <row r="31" spans="1:3" x14ac:dyDescent="0.2">
      <c r="A31" s="84" t="s">
        <v>556</v>
      </c>
      <c r="B31" s="74" t="s">
        <v>439</v>
      </c>
      <c r="C31" s="159">
        <v>0</v>
      </c>
    </row>
    <row r="32" spans="1:3" x14ac:dyDescent="0.2">
      <c r="A32" s="84" t="s">
        <v>557</v>
      </c>
      <c r="B32" s="74" t="s">
        <v>80</v>
      </c>
      <c r="C32" s="159">
        <v>0</v>
      </c>
    </row>
    <row r="33" spans="1:3" x14ac:dyDescent="0.2">
      <c r="A33" s="84" t="s">
        <v>558</v>
      </c>
      <c r="B33" s="74" t="s">
        <v>449</v>
      </c>
      <c r="C33" s="159">
        <v>0</v>
      </c>
    </row>
    <row r="34" spans="1:3" x14ac:dyDescent="0.2">
      <c r="A34" s="84" t="s">
        <v>559</v>
      </c>
      <c r="B34" s="74" t="s">
        <v>455</v>
      </c>
      <c r="C34" s="159">
        <v>0</v>
      </c>
    </row>
    <row r="35" spans="1:3" x14ac:dyDescent="0.2">
      <c r="A35" s="84" t="s">
        <v>560</v>
      </c>
      <c r="B35" s="80" t="s">
        <v>561</v>
      </c>
      <c r="C35" s="155">
        <v>0</v>
      </c>
    </row>
    <row r="36" spans="1:3" x14ac:dyDescent="0.2">
      <c r="A36" s="75"/>
      <c r="B36" s="77"/>
      <c r="C36" s="165"/>
    </row>
    <row r="37" spans="1:3" x14ac:dyDescent="0.2">
      <c r="A37" s="78" t="s">
        <v>660</v>
      </c>
      <c r="B37" s="58"/>
      <c r="C37" s="160">
        <f>C5-C7+C30</f>
        <v>103590517.16999999</v>
      </c>
    </row>
    <row r="39" spans="1:3" ht="47.25" customHeight="1" x14ac:dyDescent="0.2">
      <c r="A39" s="173" t="s">
        <v>663</v>
      </c>
      <c r="B39" s="173"/>
      <c r="C39" s="173"/>
    </row>
  </sheetData>
  <mergeCells count="5">
    <mergeCell ref="A1:C1"/>
    <mergeCell ref="A2:C2"/>
    <mergeCell ref="A3:C3"/>
    <mergeCell ref="A4:C4"/>
    <mergeCell ref="A39:C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sqref="A1:F1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77" t="s">
        <v>661</v>
      </c>
      <c r="B1" s="195"/>
      <c r="C1" s="195"/>
      <c r="D1" s="195"/>
      <c r="E1" s="195"/>
      <c r="F1" s="195"/>
      <c r="G1" s="27" t="s">
        <v>605</v>
      </c>
      <c r="H1" s="28">
        <v>2023</v>
      </c>
    </row>
    <row r="2" spans="1:10" ht="18.95" customHeight="1" x14ac:dyDescent="0.2">
      <c r="A2" s="177" t="s">
        <v>616</v>
      </c>
      <c r="B2" s="195"/>
      <c r="C2" s="195"/>
      <c r="D2" s="195"/>
      <c r="E2" s="195"/>
      <c r="F2" s="195"/>
      <c r="G2" s="27" t="s">
        <v>606</v>
      </c>
      <c r="H2" s="28" t="s">
        <v>608</v>
      </c>
    </row>
    <row r="3" spans="1:10" ht="18.95" customHeight="1" x14ac:dyDescent="0.2">
      <c r="A3" s="196" t="s">
        <v>662</v>
      </c>
      <c r="B3" s="197"/>
      <c r="C3" s="197"/>
      <c r="D3" s="197"/>
      <c r="E3" s="197"/>
      <c r="F3" s="197"/>
      <c r="G3" s="27" t="s">
        <v>607</v>
      </c>
      <c r="H3" s="28">
        <v>3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4" customFormat="1" x14ac:dyDescent="0.2">
      <c r="A8" s="43">
        <v>7000</v>
      </c>
      <c r="B8" s="44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38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8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8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8" s="44" customFormat="1" x14ac:dyDescent="0.2">
      <c r="A35" s="43">
        <v>8000</v>
      </c>
      <c r="B35" s="44" t="s">
        <v>95</v>
      </c>
    </row>
    <row r="36" spans="1:8" x14ac:dyDescent="0.2">
      <c r="A36" s="29">
        <v>8110</v>
      </c>
      <c r="B36" s="29" t="s">
        <v>94</v>
      </c>
      <c r="C36" s="34">
        <v>0</v>
      </c>
      <c r="D36" s="34">
        <v>197785270.19999999</v>
      </c>
      <c r="E36" s="34">
        <v>0</v>
      </c>
      <c r="F36" s="34">
        <f t="shared" si="0"/>
        <v>197785270.19999999</v>
      </c>
    </row>
    <row r="37" spans="1:8" x14ac:dyDescent="0.2">
      <c r="A37" s="29">
        <v>8120</v>
      </c>
      <c r="B37" s="29" t="s">
        <v>93</v>
      </c>
      <c r="C37" s="34">
        <v>0</v>
      </c>
      <c r="D37" s="34">
        <f>E38+E39</f>
        <v>2163212.02</v>
      </c>
      <c r="E37" s="34">
        <f>D36+D38</f>
        <v>197785270.19999999</v>
      </c>
      <c r="F37" s="34">
        <f>D37-E37</f>
        <v>-195622058.17999998</v>
      </c>
    </row>
    <row r="38" spans="1:8" x14ac:dyDescent="0.2">
      <c r="A38" s="29">
        <v>8130</v>
      </c>
      <c r="B38" s="29" t="s">
        <v>92</v>
      </c>
      <c r="C38" s="34">
        <v>0</v>
      </c>
      <c r="D38" s="34">
        <v>0</v>
      </c>
      <c r="E38" s="34">
        <v>0</v>
      </c>
      <c r="F38" s="34">
        <f t="shared" si="0"/>
        <v>0</v>
      </c>
    </row>
    <row r="39" spans="1:8" x14ac:dyDescent="0.2">
      <c r="A39" s="29">
        <v>8140</v>
      </c>
      <c r="B39" s="29" t="s">
        <v>91</v>
      </c>
      <c r="C39" s="34">
        <v>0</v>
      </c>
      <c r="D39" s="200">
        <f>E40</f>
        <v>-78398404.900000006</v>
      </c>
      <c r="E39" s="34">
        <v>2163212.02</v>
      </c>
      <c r="F39" s="34">
        <f>D39-E39</f>
        <v>-80561616.920000002</v>
      </c>
    </row>
    <row r="40" spans="1:8" x14ac:dyDescent="0.2">
      <c r="A40" s="29">
        <v>8150</v>
      </c>
      <c r="B40" s="29" t="s">
        <v>90</v>
      </c>
      <c r="C40" s="34">
        <v>0</v>
      </c>
      <c r="D40" s="34">
        <v>-70879434.180000007</v>
      </c>
      <c r="E40" s="201">
        <v>-78398404.900000006</v>
      </c>
      <c r="F40" s="126">
        <f>D40-E40</f>
        <v>7518970.7199999988</v>
      </c>
    </row>
    <row r="41" spans="1:8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-197785270.19999999</v>
      </c>
      <c r="F41" s="126">
        <f>D41-E41</f>
        <v>197785270.19999999</v>
      </c>
    </row>
    <row r="42" spans="1:8" x14ac:dyDescent="0.2">
      <c r="A42" s="29">
        <v>8220</v>
      </c>
      <c r="B42" s="29" t="s">
        <v>88</v>
      </c>
      <c r="C42" s="34">
        <v>0</v>
      </c>
      <c r="D42" s="34">
        <f>E41+E43</f>
        <v>-212356610.13999999</v>
      </c>
      <c r="E42" s="34">
        <f>D43+D44</f>
        <v>139560051.75999999</v>
      </c>
      <c r="F42" s="200">
        <v>-351916661.89999998</v>
      </c>
      <c r="G42" s="126"/>
      <c r="H42" s="126"/>
    </row>
    <row r="43" spans="1:8" x14ac:dyDescent="0.2">
      <c r="A43" s="29">
        <v>8230</v>
      </c>
      <c r="B43" s="29" t="s">
        <v>87</v>
      </c>
      <c r="C43" s="34">
        <v>0</v>
      </c>
      <c r="D43" s="34">
        <v>14571339.939999999</v>
      </c>
      <c r="E43" s="34">
        <v>-14571339.939999999</v>
      </c>
      <c r="F43" s="200">
        <v>29142679.879999999</v>
      </c>
      <c r="G43" s="126"/>
    </row>
    <row r="44" spans="1:8" x14ac:dyDescent="0.2">
      <c r="A44" s="29">
        <v>8240</v>
      </c>
      <c r="B44" s="29" t="s">
        <v>86</v>
      </c>
      <c r="C44" s="34">
        <v>0</v>
      </c>
      <c r="D44" s="34">
        <v>124988711.81999999</v>
      </c>
      <c r="E44" s="34">
        <v>-108609341.45999999</v>
      </c>
      <c r="F44" s="34">
        <f>D44-E44</f>
        <v>233598053.27999997</v>
      </c>
    </row>
    <row r="45" spans="1:8" x14ac:dyDescent="0.2">
      <c r="A45" s="29">
        <v>8250</v>
      </c>
      <c r="B45" s="29" t="s">
        <v>85</v>
      </c>
      <c r="C45" s="34">
        <v>0</v>
      </c>
      <c r="D45" s="34">
        <f>E44</f>
        <v>-108609341.45999999</v>
      </c>
      <c r="E45" s="34">
        <v>-180975082.59</v>
      </c>
      <c r="F45" s="34">
        <f>D45-E45</f>
        <v>72365741.13000001</v>
      </c>
    </row>
    <row r="46" spans="1:8" x14ac:dyDescent="0.2">
      <c r="A46" s="29">
        <v>8260</v>
      </c>
      <c r="B46" s="29" t="s">
        <v>84</v>
      </c>
      <c r="C46" s="34">
        <v>0</v>
      </c>
      <c r="D46" s="34">
        <f>E45</f>
        <v>-180975082.59</v>
      </c>
      <c r="E46" s="34">
        <v>-55551395.310000002</v>
      </c>
      <c r="F46" s="34">
        <f>D46-E46</f>
        <v>-125423687.28</v>
      </c>
    </row>
    <row r="47" spans="1:8" x14ac:dyDescent="0.2">
      <c r="A47" s="29">
        <v>8270</v>
      </c>
      <c r="B47" s="29" t="s">
        <v>83</v>
      </c>
      <c r="C47" s="34">
        <v>0</v>
      </c>
      <c r="D47" s="34">
        <f>E46</f>
        <v>-55551395.310000002</v>
      </c>
      <c r="E47" s="34">
        <v>58896169.729999997</v>
      </c>
      <c r="F47" s="34">
        <f>D47-E47</f>
        <v>-114447565.03999999</v>
      </c>
    </row>
    <row r="49" spans="1:10" x14ac:dyDescent="0.2">
      <c r="A49" s="173" t="s">
        <v>663</v>
      </c>
      <c r="B49" s="173"/>
      <c r="C49" s="173"/>
      <c r="D49" s="173"/>
      <c r="E49" s="173"/>
      <c r="F49" s="173"/>
      <c r="G49" s="173"/>
      <c r="H49" s="173"/>
      <c r="I49" s="173"/>
      <c r="J49" s="173"/>
    </row>
    <row r="50" spans="1:10" x14ac:dyDescent="0.2">
      <c r="A50" s="173"/>
      <c r="B50" s="173"/>
      <c r="C50" s="173"/>
      <c r="D50" s="173"/>
      <c r="E50" s="173"/>
      <c r="F50" s="173"/>
      <c r="G50" s="173"/>
      <c r="H50" s="173"/>
      <c r="I50" s="173"/>
      <c r="J50" s="173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9:J5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9" t="s">
        <v>50</v>
      </c>
      <c r="C1" s="110"/>
      <c r="D1" s="110"/>
      <c r="E1" s="111"/>
    </row>
    <row r="2" spans="1:8" ht="15" customHeight="1" x14ac:dyDescent="0.2">
      <c r="A2" s="2" t="s">
        <v>31</v>
      </c>
    </row>
    <row r="3" spans="1:8" x14ac:dyDescent="0.2">
      <c r="A3" s="1"/>
    </row>
    <row r="4" spans="1:8" s="113" customFormat="1" x14ac:dyDescent="0.2">
      <c r="A4" s="112" t="s">
        <v>33</v>
      </c>
    </row>
    <row r="5" spans="1:8" s="113" customFormat="1" ht="39.950000000000003" customHeight="1" x14ac:dyDescent="0.2">
      <c r="A5" s="198" t="s">
        <v>34</v>
      </c>
      <c r="B5" s="198"/>
      <c r="C5" s="198"/>
      <c r="D5" s="198"/>
      <c r="E5" s="198"/>
      <c r="H5" s="114"/>
    </row>
    <row r="6" spans="1:8" s="113" customFormat="1" x14ac:dyDescent="0.2">
      <c r="A6" s="115"/>
      <c r="B6" s="115"/>
      <c r="C6" s="115"/>
      <c r="D6" s="115"/>
      <c r="H6" s="114"/>
    </row>
    <row r="7" spans="1:8" s="113" customFormat="1" ht="12.75" x14ac:dyDescent="0.2">
      <c r="A7" s="114" t="s">
        <v>35</v>
      </c>
      <c r="B7" s="114"/>
      <c r="C7" s="114"/>
      <c r="D7" s="114"/>
    </row>
    <row r="8" spans="1:8" s="113" customFormat="1" x14ac:dyDescent="0.2">
      <c r="A8" s="114"/>
      <c r="B8" s="114"/>
      <c r="C8" s="114"/>
      <c r="D8" s="114"/>
    </row>
    <row r="9" spans="1:8" s="113" customFormat="1" x14ac:dyDescent="0.2">
      <c r="A9" s="128" t="s">
        <v>123</v>
      </c>
      <c r="B9" s="114"/>
      <c r="C9" s="114"/>
      <c r="D9" s="114"/>
    </row>
    <row r="10" spans="1:8" s="113" customFormat="1" ht="26.1" customHeight="1" x14ac:dyDescent="0.2">
      <c r="A10" s="116" t="s">
        <v>592</v>
      </c>
      <c r="B10" s="199" t="s">
        <v>36</v>
      </c>
      <c r="C10" s="199"/>
      <c r="D10" s="199"/>
      <c r="E10" s="199"/>
    </row>
    <row r="11" spans="1:8" s="113" customFormat="1" ht="12.95" customHeight="1" x14ac:dyDescent="0.2">
      <c r="A11" s="117" t="s">
        <v>593</v>
      </c>
      <c r="B11" s="118" t="s">
        <v>37</v>
      </c>
      <c r="C11" s="118"/>
      <c r="D11" s="118"/>
      <c r="E11" s="118"/>
    </row>
    <row r="12" spans="1:8" s="113" customFormat="1" ht="26.1" customHeight="1" x14ac:dyDescent="0.2">
      <c r="A12" s="117" t="s">
        <v>594</v>
      </c>
      <c r="B12" s="199" t="s">
        <v>38</v>
      </c>
      <c r="C12" s="199"/>
      <c r="D12" s="199"/>
      <c r="E12" s="199"/>
    </row>
    <row r="13" spans="1:8" s="113" customFormat="1" ht="26.1" customHeight="1" x14ac:dyDescent="0.2">
      <c r="A13" s="117" t="s">
        <v>595</v>
      </c>
      <c r="B13" s="199" t="s">
        <v>39</v>
      </c>
      <c r="C13" s="199"/>
      <c r="D13" s="199"/>
      <c r="E13" s="199"/>
    </row>
    <row r="14" spans="1:8" s="113" customFormat="1" ht="11.25" customHeight="1" x14ac:dyDescent="0.2">
      <c r="A14" s="119"/>
      <c r="B14" s="120"/>
      <c r="C14" s="120"/>
      <c r="D14" s="120"/>
      <c r="E14" s="120"/>
    </row>
    <row r="15" spans="1:8" s="113" customFormat="1" ht="39" customHeight="1" x14ac:dyDescent="0.2">
      <c r="A15" s="116" t="s">
        <v>596</v>
      </c>
      <c r="B15" s="118" t="s">
        <v>40</v>
      </c>
    </row>
    <row r="16" spans="1:8" s="113" customFormat="1" ht="12.95" customHeight="1" x14ac:dyDescent="0.2">
      <c r="A16" s="117" t="s">
        <v>597</v>
      </c>
    </row>
    <row r="17" spans="1:4" s="113" customFormat="1" ht="12.95" customHeight="1" x14ac:dyDescent="0.2">
      <c r="A17" s="118"/>
    </row>
    <row r="18" spans="1:4" s="113" customFormat="1" ht="12.95" customHeight="1" x14ac:dyDescent="0.2">
      <c r="A18" s="128" t="s">
        <v>95</v>
      </c>
    </row>
    <row r="19" spans="1:4" s="113" customFormat="1" ht="12.95" customHeight="1" x14ac:dyDescent="0.2">
      <c r="A19" s="121" t="s">
        <v>598</v>
      </c>
    </row>
    <row r="20" spans="1:4" s="113" customFormat="1" ht="12.95" customHeight="1" x14ac:dyDescent="0.2">
      <c r="A20" s="121" t="s">
        <v>599</v>
      </c>
    </row>
    <row r="21" spans="1:4" s="113" customFormat="1" x14ac:dyDescent="0.2">
      <c r="A21" s="114"/>
    </row>
    <row r="22" spans="1:4" s="113" customFormat="1" x14ac:dyDescent="0.2">
      <c r="A22" s="114" t="s">
        <v>516</v>
      </c>
      <c r="B22" s="114"/>
      <c r="C22" s="114"/>
      <c r="D22" s="114"/>
    </row>
    <row r="23" spans="1:4" s="113" customFormat="1" x14ac:dyDescent="0.2">
      <c r="A23" s="114" t="s">
        <v>517</v>
      </c>
      <c r="B23" s="114"/>
      <c r="C23" s="114"/>
      <c r="D23" s="114"/>
    </row>
    <row r="24" spans="1:4" s="113" customFormat="1" x14ac:dyDescent="0.2">
      <c r="A24" s="114" t="s">
        <v>518</v>
      </c>
      <c r="B24" s="114"/>
      <c r="C24" s="114"/>
      <c r="D24" s="114"/>
    </row>
    <row r="25" spans="1:4" s="113" customFormat="1" x14ac:dyDescent="0.2">
      <c r="A25" s="114" t="s">
        <v>519</v>
      </c>
      <c r="B25" s="114"/>
      <c r="C25" s="114"/>
      <c r="D25" s="114"/>
    </row>
    <row r="26" spans="1:4" s="113" customFormat="1" x14ac:dyDescent="0.2">
      <c r="A26" s="114" t="s">
        <v>520</v>
      </c>
      <c r="B26" s="114"/>
      <c r="C26" s="114"/>
      <c r="D26" s="114"/>
    </row>
    <row r="27" spans="1:4" s="113" customFormat="1" x14ac:dyDescent="0.2">
      <c r="A27" s="114"/>
      <c r="B27" s="114"/>
      <c r="C27" s="114"/>
      <c r="D27" s="114"/>
    </row>
    <row r="28" spans="1:4" s="113" customFormat="1" ht="12" x14ac:dyDescent="0.2">
      <c r="A28" s="119" t="s">
        <v>96</v>
      </c>
      <c r="B28" s="114"/>
      <c r="C28" s="114"/>
      <c r="D28" s="114"/>
    </row>
    <row r="29" spans="1:4" s="113" customFormat="1" x14ac:dyDescent="0.2">
      <c r="A29" s="114"/>
      <c r="B29" s="114"/>
      <c r="C29" s="114"/>
      <c r="D29" s="114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2023-10-25T21:47:26Z</cp:lastPrinted>
  <dcterms:created xsi:type="dcterms:W3CDTF">2012-12-11T20:36:24Z</dcterms:created>
  <dcterms:modified xsi:type="dcterms:W3CDTF">2023-10-26T21:27:17Z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